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5315" windowHeight="5340"/>
  </bookViews>
  <sheets>
    <sheet name="школьное меню" sheetId="1" r:id="rId1"/>
    <sheet name="ведомость завтрак " sheetId="14" r:id="rId2"/>
    <sheet name="ведомость обед " sheetId="15" r:id="rId3"/>
    <sheet name="ведомость на день " sheetId="16" r:id="rId4"/>
  </sheets>
  <calcPr calcId="144525"/>
</workbook>
</file>

<file path=xl/calcChain.xml><?xml version="1.0" encoding="utf-8"?>
<calcChain xmlns="http://schemas.openxmlformats.org/spreadsheetml/2006/main">
  <c r="G107" i="1" l="1"/>
  <c r="F107" i="1"/>
  <c r="E107" i="1"/>
  <c r="D107" i="1"/>
  <c r="G79" i="1"/>
  <c r="G49" i="1"/>
  <c r="F49" i="1"/>
  <c r="E49" i="1"/>
  <c r="D49" i="1"/>
  <c r="D278" i="1" l="1"/>
  <c r="E278" i="1"/>
  <c r="F278" i="1"/>
  <c r="G278" i="1"/>
  <c r="D249" i="1"/>
  <c r="E249" i="1"/>
  <c r="F249" i="1"/>
  <c r="G249" i="1"/>
  <c r="G221" i="1" l="1"/>
  <c r="D135" i="1"/>
  <c r="E135" i="1"/>
  <c r="F135" i="1"/>
  <c r="G135" i="1"/>
  <c r="D33" i="16" l="1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Q33" i="16"/>
  <c r="R33" i="16" s="1"/>
  <c r="S33" i="16" s="1"/>
  <c r="Q32" i="16"/>
  <c r="R32" i="16" s="1"/>
  <c r="S32" i="16" s="1"/>
  <c r="Q31" i="16"/>
  <c r="R31" i="16" s="1"/>
  <c r="S31" i="16" s="1"/>
  <c r="Q30" i="16"/>
  <c r="R30" i="16" s="1"/>
  <c r="S30" i="16" s="1"/>
  <c r="Q29" i="16"/>
  <c r="R29" i="16" s="1"/>
  <c r="S29" i="16" s="1"/>
  <c r="Q28" i="16"/>
  <c r="R28" i="16" s="1"/>
  <c r="Q27" i="16"/>
  <c r="R27" i="16" s="1"/>
  <c r="S27" i="16" s="1"/>
  <c r="Q26" i="16"/>
  <c r="R26" i="16" s="1"/>
  <c r="S26" i="16" s="1"/>
  <c r="Q25" i="16"/>
  <c r="R25" i="16" s="1"/>
  <c r="S25" i="16" s="1"/>
  <c r="Q24" i="16"/>
  <c r="R24" i="16" s="1"/>
  <c r="S24" i="16" s="1"/>
  <c r="Q23" i="16"/>
  <c r="R23" i="16" s="1"/>
  <c r="S23" i="16" s="1"/>
  <c r="Q22" i="16"/>
  <c r="R22" i="16" s="1"/>
  <c r="S22" i="16" s="1"/>
  <c r="Q21" i="16"/>
  <c r="R21" i="16" s="1"/>
  <c r="S21" i="16" s="1"/>
  <c r="Q20" i="16"/>
  <c r="R20" i="16" s="1"/>
  <c r="S20" i="16" s="1"/>
  <c r="Q19" i="16"/>
  <c r="R19" i="16" s="1"/>
  <c r="S19" i="16" s="1"/>
  <c r="Q18" i="16"/>
  <c r="R18" i="16" s="1"/>
  <c r="S18" i="16" s="1"/>
  <c r="Q17" i="16"/>
  <c r="R17" i="16" s="1"/>
  <c r="S17" i="16" s="1"/>
  <c r="Q16" i="16"/>
  <c r="R16" i="16" s="1"/>
  <c r="S16" i="16" s="1"/>
  <c r="Q15" i="16"/>
  <c r="R15" i="16" s="1"/>
  <c r="S15" i="16" s="1"/>
  <c r="Q14" i="16"/>
  <c r="R14" i="16" s="1"/>
  <c r="Q13" i="16"/>
  <c r="R13" i="16" s="1"/>
  <c r="S13" i="16" s="1"/>
  <c r="Q12" i="16"/>
  <c r="R12" i="16" s="1"/>
  <c r="S12" i="16" s="1"/>
  <c r="Q11" i="16"/>
  <c r="R11" i="16" s="1"/>
  <c r="S11" i="16" s="1"/>
  <c r="Q10" i="16"/>
  <c r="R10" i="16" s="1"/>
  <c r="S10" i="16" s="1"/>
  <c r="Q9" i="16"/>
  <c r="R9" i="16" s="1"/>
  <c r="S9" i="16" s="1"/>
  <c r="Q8" i="16"/>
  <c r="R8" i="16" s="1"/>
  <c r="S8" i="16" s="1"/>
  <c r="Q7" i="16"/>
  <c r="R7" i="16" s="1"/>
  <c r="S7" i="16" s="1"/>
  <c r="Q6" i="16"/>
  <c r="R6" i="16" l="1"/>
  <c r="S6" i="16" s="1"/>
  <c r="S28" i="16"/>
  <c r="S14" i="16"/>
  <c r="O33" i="15"/>
  <c r="P33" i="15" s="1"/>
  <c r="D33" i="15"/>
  <c r="O32" i="15"/>
  <c r="P32" i="15" s="1"/>
  <c r="D32" i="15"/>
  <c r="O31" i="15"/>
  <c r="D31" i="15"/>
  <c r="O30" i="15"/>
  <c r="D30" i="15"/>
  <c r="O29" i="15"/>
  <c r="P29" i="15" s="1"/>
  <c r="D29" i="15"/>
  <c r="O28" i="15"/>
  <c r="P28" i="15" s="1"/>
  <c r="D28" i="15"/>
  <c r="O27" i="15"/>
  <c r="D27" i="15"/>
  <c r="O26" i="15"/>
  <c r="P26" i="15" s="1"/>
  <c r="D26" i="15"/>
  <c r="O25" i="15"/>
  <c r="P25" i="15" s="1"/>
  <c r="D25" i="15"/>
  <c r="O24" i="15"/>
  <c r="D24" i="15"/>
  <c r="O23" i="15"/>
  <c r="P23" i="15" s="1"/>
  <c r="D23" i="15"/>
  <c r="O22" i="15"/>
  <c r="P22" i="15" s="1"/>
  <c r="D22" i="15"/>
  <c r="O21" i="15"/>
  <c r="P21" i="15" s="1"/>
  <c r="D21" i="15"/>
  <c r="O20" i="15"/>
  <c r="D20" i="15"/>
  <c r="O19" i="15"/>
  <c r="P19" i="15" s="1"/>
  <c r="D19" i="15"/>
  <c r="O18" i="15"/>
  <c r="P18" i="15" s="1"/>
  <c r="D18" i="15"/>
  <c r="O17" i="15"/>
  <c r="P17" i="15" s="1"/>
  <c r="D17" i="15"/>
  <c r="O16" i="15"/>
  <c r="P16" i="15" s="1"/>
  <c r="D16" i="15"/>
  <c r="O15" i="15"/>
  <c r="D15" i="15"/>
  <c r="O14" i="15"/>
  <c r="P14" i="15" s="1"/>
  <c r="D14" i="15"/>
  <c r="O13" i="15"/>
  <c r="D13" i="15"/>
  <c r="O12" i="15"/>
  <c r="P12" i="15" s="1"/>
  <c r="D12" i="15"/>
  <c r="O11" i="15"/>
  <c r="D11" i="15"/>
  <c r="O10" i="15"/>
  <c r="P10" i="15" s="1"/>
  <c r="D10" i="15"/>
  <c r="O9" i="15"/>
  <c r="P9" i="15" s="1"/>
  <c r="D9" i="15"/>
  <c r="O8" i="15"/>
  <c r="P8" i="15" s="1"/>
  <c r="D8" i="15"/>
  <c r="O7" i="15"/>
  <c r="P7" i="15" s="1"/>
  <c r="D7" i="15"/>
  <c r="O6" i="15"/>
  <c r="P6" i="15" s="1"/>
  <c r="D6" i="15"/>
  <c r="P13" i="15" l="1"/>
  <c r="Q13" i="15" s="1"/>
  <c r="P15" i="15"/>
  <c r="Q15" i="15" s="1"/>
  <c r="P20" i="15"/>
  <c r="Q20" i="15" s="1"/>
  <c r="P24" i="15"/>
  <c r="Q24" i="15" s="1"/>
  <c r="P27" i="15"/>
  <c r="Q27" i="15" s="1"/>
  <c r="P30" i="15"/>
  <c r="Q30" i="15" s="1"/>
  <c r="P31" i="15"/>
  <c r="Q31" i="15" s="1"/>
  <c r="P11" i="15"/>
  <c r="Q11" i="15" s="1"/>
  <c r="Q33" i="15"/>
  <c r="Q32" i="15"/>
  <c r="Q29" i="15"/>
  <c r="Q28" i="15"/>
  <c r="Q26" i="15"/>
  <c r="Q25" i="15"/>
  <c r="Q23" i="15"/>
  <c r="Q22" i="15"/>
  <c r="Q21" i="15"/>
  <c r="Q19" i="15"/>
  <c r="Q18" i="15"/>
  <c r="Q17" i="15"/>
  <c r="Q16" i="15"/>
  <c r="Q14" i="15"/>
  <c r="Q12" i="15"/>
  <c r="Q10" i="15"/>
  <c r="Q9" i="15"/>
  <c r="Q8" i="15"/>
  <c r="Q7" i="15"/>
  <c r="Q6" i="15"/>
  <c r="Q33" i="14"/>
  <c r="R33" i="14" s="1"/>
  <c r="D33" i="14"/>
  <c r="Q32" i="14"/>
  <c r="R32" i="14" s="1"/>
  <c r="D32" i="14"/>
  <c r="Q31" i="14"/>
  <c r="R31" i="14" s="1"/>
  <c r="S31" i="14" s="1"/>
  <c r="D31" i="14"/>
  <c r="Q30" i="14"/>
  <c r="R30" i="14" s="1"/>
  <c r="S30" i="14" s="1"/>
  <c r="D30" i="14"/>
  <c r="Q29" i="14"/>
  <c r="R29" i="14" s="1"/>
  <c r="D29" i="14"/>
  <c r="Q28" i="14"/>
  <c r="R28" i="14" s="1"/>
  <c r="D28" i="14"/>
  <c r="Q27" i="14"/>
  <c r="R27" i="14" s="1"/>
  <c r="S27" i="14" s="1"/>
  <c r="D27" i="14"/>
  <c r="Q26" i="14"/>
  <c r="R26" i="14" s="1"/>
  <c r="D26" i="14"/>
  <c r="Q25" i="14"/>
  <c r="R25" i="14" s="1"/>
  <c r="D25" i="14"/>
  <c r="Q24" i="14"/>
  <c r="R24" i="14" s="1"/>
  <c r="S24" i="14" s="1"/>
  <c r="D24" i="14"/>
  <c r="Q23" i="14"/>
  <c r="R23" i="14" s="1"/>
  <c r="D23" i="14"/>
  <c r="Q22" i="14"/>
  <c r="R22" i="14" s="1"/>
  <c r="D22" i="14"/>
  <c r="Q21" i="14"/>
  <c r="R21" i="14" s="1"/>
  <c r="D21" i="14"/>
  <c r="Q20" i="14"/>
  <c r="R20" i="14" s="1"/>
  <c r="S20" i="14" s="1"/>
  <c r="D20" i="14"/>
  <c r="Q19" i="14"/>
  <c r="R19" i="14" s="1"/>
  <c r="D19" i="14"/>
  <c r="Q18" i="14"/>
  <c r="R18" i="14" s="1"/>
  <c r="D18" i="14"/>
  <c r="Q17" i="14"/>
  <c r="R17" i="14" s="1"/>
  <c r="D17" i="14"/>
  <c r="Q16" i="14"/>
  <c r="R16" i="14" s="1"/>
  <c r="D16" i="14"/>
  <c r="Q15" i="14"/>
  <c r="R15" i="14" s="1"/>
  <c r="S15" i="14" s="1"/>
  <c r="D15" i="14"/>
  <c r="Q14" i="14"/>
  <c r="R14" i="14" s="1"/>
  <c r="D14" i="14"/>
  <c r="Q13" i="14"/>
  <c r="R13" i="14" s="1"/>
  <c r="S13" i="14" s="1"/>
  <c r="D13" i="14"/>
  <c r="Q12" i="14"/>
  <c r="R12" i="14" s="1"/>
  <c r="D12" i="14"/>
  <c r="Q11" i="14"/>
  <c r="R11" i="14" s="1"/>
  <c r="S11" i="14" s="1"/>
  <c r="D11" i="14"/>
  <c r="Q10" i="14"/>
  <c r="R10" i="14" s="1"/>
  <c r="D10" i="14"/>
  <c r="Q9" i="14"/>
  <c r="R9" i="14" s="1"/>
  <c r="D9" i="14"/>
  <c r="Q8" i="14"/>
  <c r="R8" i="14" s="1"/>
  <c r="D8" i="14"/>
  <c r="Q7" i="14"/>
  <c r="R7" i="14" s="1"/>
  <c r="D7" i="14"/>
  <c r="Q6" i="14"/>
  <c r="R6" i="14" s="1"/>
  <c r="D6" i="14"/>
  <c r="D11" i="1"/>
  <c r="S33" i="14" l="1"/>
  <c r="S32" i="14"/>
  <c r="S29" i="14"/>
  <c r="S28" i="14"/>
  <c r="S26" i="14"/>
  <c r="S25" i="14"/>
  <c r="S23" i="14"/>
  <c r="S22" i="14"/>
  <c r="S21" i="14"/>
  <c r="S19" i="14"/>
  <c r="S18" i="14"/>
  <c r="S17" i="14"/>
  <c r="S16" i="14"/>
  <c r="S14" i="14"/>
  <c r="S12" i="14"/>
  <c r="S10" i="14"/>
  <c r="S9" i="14"/>
  <c r="S8" i="14"/>
  <c r="S7" i="14"/>
  <c r="S6" i="14"/>
  <c r="D211" i="1" l="1"/>
  <c r="E211" i="1"/>
  <c r="F211" i="1"/>
  <c r="G211" i="1"/>
  <c r="D369" i="1"/>
  <c r="E369" i="1"/>
  <c r="F369" i="1"/>
  <c r="G369" i="1"/>
  <c r="G294" i="1"/>
  <c r="G268" i="1"/>
  <c r="D268" i="1"/>
  <c r="E268" i="1"/>
  <c r="F268" i="1"/>
  <c r="D256" i="1"/>
  <c r="E256" i="1"/>
  <c r="F256" i="1"/>
  <c r="G256" i="1"/>
  <c r="D221" i="1"/>
  <c r="E221" i="1"/>
  <c r="F221" i="1"/>
  <c r="D98" i="1" l="1"/>
  <c r="E98" i="1"/>
  <c r="F98" i="1"/>
  <c r="G98" i="1"/>
  <c r="G40" i="1"/>
  <c r="F40" i="1"/>
  <c r="E40" i="1"/>
  <c r="D40" i="1"/>
  <c r="G153" i="1"/>
  <c r="F153" i="1"/>
  <c r="E153" i="1"/>
  <c r="D153" i="1"/>
  <c r="D240" i="1"/>
  <c r="E240" i="1"/>
  <c r="F240" i="1"/>
  <c r="G240" i="1"/>
  <c r="D125" i="1"/>
  <c r="E125" i="1"/>
  <c r="G69" i="1"/>
  <c r="F69" i="1"/>
  <c r="E69" i="1"/>
  <c r="D69" i="1"/>
  <c r="D340" i="1"/>
  <c r="E340" i="1"/>
  <c r="F340" i="1"/>
  <c r="G340" i="1"/>
  <c r="F331" i="1"/>
  <c r="G331" i="1"/>
  <c r="D322" i="1"/>
  <c r="E322" i="1"/>
  <c r="F322" i="1"/>
  <c r="G322" i="1"/>
  <c r="D331" i="1"/>
  <c r="E331" i="1"/>
  <c r="D310" i="1"/>
  <c r="E310" i="1"/>
  <c r="F310" i="1"/>
  <c r="G310" i="1"/>
  <c r="D294" i="1"/>
  <c r="E294" i="1"/>
  <c r="F294" i="1"/>
  <c r="D303" i="1"/>
  <c r="E303" i="1"/>
  <c r="F303" i="1"/>
  <c r="G303" i="1"/>
  <c r="D283" i="1"/>
  <c r="E283" i="1"/>
  <c r="F283" i="1"/>
  <c r="G283" i="1"/>
  <c r="D170" i="1"/>
  <c r="E170" i="1"/>
  <c r="F170" i="1"/>
  <c r="G170" i="1"/>
  <c r="F125" i="1"/>
  <c r="G125" i="1"/>
  <c r="D228" i="1"/>
  <c r="E228" i="1"/>
  <c r="F228" i="1"/>
  <c r="G228" i="1"/>
  <c r="G56" i="1"/>
  <c r="F56" i="1"/>
  <c r="E56" i="1"/>
  <c r="D56" i="1"/>
  <c r="E11" i="1"/>
  <c r="F11" i="1"/>
  <c r="G11" i="1"/>
  <c r="G27" i="1"/>
  <c r="F27" i="1"/>
  <c r="E27" i="1"/>
  <c r="D27" i="1"/>
  <c r="G20" i="1"/>
  <c r="D198" i="1"/>
  <c r="E198" i="1"/>
  <c r="F198" i="1"/>
  <c r="G198" i="1"/>
  <c r="D182" i="1"/>
  <c r="E182" i="1"/>
  <c r="F182" i="1"/>
  <c r="G182" i="1"/>
  <c r="D141" i="1"/>
  <c r="E141" i="1"/>
  <c r="F141" i="1"/>
  <c r="G141" i="1"/>
  <c r="G114" i="1"/>
  <c r="F114" i="1"/>
  <c r="E114" i="1"/>
  <c r="D114" i="1"/>
  <c r="G86" i="1"/>
  <c r="F86" i="1"/>
  <c r="E86" i="1"/>
  <c r="D86" i="1"/>
  <c r="G192" i="1"/>
  <c r="F192" i="1"/>
  <c r="E192" i="1"/>
  <c r="D192" i="1"/>
  <c r="G162" i="1"/>
  <c r="F162" i="1"/>
  <c r="E162" i="1"/>
  <c r="D162" i="1"/>
  <c r="F79" i="1"/>
  <c r="E79" i="1"/>
  <c r="D79" i="1"/>
  <c r="F20" i="1"/>
  <c r="E20" i="1"/>
  <c r="D20" i="1"/>
  <c r="E29" i="1" l="1"/>
  <c r="E88" i="1"/>
  <c r="G88" i="1"/>
  <c r="G143" i="1"/>
  <c r="F88" i="1"/>
  <c r="D29" i="1"/>
  <c r="F116" i="1"/>
  <c r="D116" i="1"/>
  <c r="E116" i="1"/>
  <c r="G58" i="1"/>
  <c r="F342" i="1"/>
  <c r="D342" i="1"/>
  <c r="G342" i="1"/>
  <c r="E342" i="1"/>
  <c r="E258" i="1"/>
  <c r="E285" i="1"/>
  <c r="E312" i="1"/>
  <c r="D312" i="1"/>
  <c r="G312" i="1"/>
  <c r="G285" i="1"/>
  <c r="F285" i="1"/>
  <c r="D285" i="1"/>
  <c r="G258" i="1"/>
  <c r="F258" i="1"/>
  <c r="D258" i="1"/>
  <c r="F312" i="1"/>
  <c r="F29" i="1"/>
  <c r="D88" i="1"/>
  <c r="E58" i="1"/>
  <c r="F58" i="1"/>
  <c r="F230" i="1"/>
  <c r="D230" i="1"/>
  <c r="G116" i="1"/>
  <c r="D58" i="1"/>
  <c r="G230" i="1"/>
  <c r="E230" i="1"/>
  <c r="G172" i="1"/>
  <c r="E172" i="1"/>
  <c r="F172" i="1"/>
  <c r="D172" i="1"/>
  <c r="E143" i="1"/>
  <c r="D143" i="1"/>
  <c r="F143" i="1"/>
  <c r="G200" i="1"/>
  <c r="F200" i="1"/>
  <c r="E200" i="1"/>
  <c r="D200" i="1"/>
  <c r="G29" i="1"/>
</calcChain>
</file>

<file path=xl/sharedStrings.xml><?xml version="1.0" encoding="utf-8"?>
<sst xmlns="http://schemas.openxmlformats.org/spreadsheetml/2006/main" count="630" uniqueCount="211">
  <si>
    <t>№ по рецепту</t>
  </si>
  <si>
    <t>Наименование блюда</t>
  </si>
  <si>
    <t>Выход</t>
  </si>
  <si>
    <t>Белки</t>
  </si>
  <si>
    <t>Жиры</t>
  </si>
  <si>
    <t>Углеводы</t>
  </si>
  <si>
    <t>ЭН/Ц</t>
  </si>
  <si>
    <t>Завтрак</t>
  </si>
  <si>
    <t>Обед</t>
  </si>
  <si>
    <t>Всего за день</t>
  </si>
  <si>
    <t>№ п/п</t>
  </si>
  <si>
    <t>1 день</t>
  </si>
  <si>
    <t xml:space="preserve">2 день 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</si>
  <si>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</si>
  <si>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</si>
  <si>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</si>
  <si>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</si>
  <si>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</si>
  <si>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</si>
  <si>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</si>
  <si>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</si>
  <si>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</si>
  <si>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3 день</t>
  </si>
  <si>
    <t>Фактически выполнено в день на одного ребенка</t>
  </si>
  <si>
    <t xml:space="preserve"> за 1 день</t>
  </si>
  <si>
    <t>Творог</t>
  </si>
  <si>
    <t>Сметана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</si>
  <si>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</si>
  <si>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</si>
  <si>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</si>
  <si>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</si>
  <si>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</si>
  <si>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Какао</t>
  </si>
  <si>
    <t>Сок</t>
  </si>
  <si>
    <t>Хлеб ржаной</t>
  </si>
  <si>
    <t>Чай</t>
  </si>
  <si>
    <t>Мука пшеничная</t>
  </si>
  <si>
    <t>Соль</t>
  </si>
  <si>
    <t>т25-96</t>
  </si>
  <si>
    <t>Запеканка творожная со сгущенным молоком</t>
  </si>
  <si>
    <t>1/30</t>
  </si>
  <si>
    <t>1/200</t>
  </si>
  <si>
    <t>Батон</t>
  </si>
  <si>
    <t>1/50</t>
  </si>
  <si>
    <t>472-96</t>
  </si>
  <si>
    <t>Картофельное пюре</t>
  </si>
  <si>
    <t>1/60</t>
  </si>
  <si>
    <t>637-96</t>
  </si>
  <si>
    <t>Кофейный напиток на молоке</t>
  </si>
  <si>
    <t>1/100/10</t>
  </si>
  <si>
    <t>1/100</t>
  </si>
  <si>
    <t>642-96</t>
  </si>
  <si>
    <t>Какао на молоке</t>
  </si>
  <si>
    <t>53-96</t>
  </si>
  <si>
    <t>110-96</t>
  </si>
  <si>
    <t>1/75/10</t>
  </si>
  <si>
    <t>60-96</t>
  </si>
  <si>
    <t>132-96</t>
  </si>
  <si>
    <t>465-96</t>
  </si>
  <si>
    <t>Рис отварной</t>
  </si>
  <si>
    <t>139-96</t>
  </si>
  <si>
    <t>215-96</t>
  </si>
  <si>
    <t>463-96</t>
  </si>
  <si>
    <t>Каша гречневая рассыпчатая</t>
  </si>
  <si>
    <t>Макароны отварные</t>
  </si>
  <si>
    <t>469-96</t>
  </si>
  <si>
    <t>129-96</t>
  </si>
  <si>
    <t>Гуляш из говядины</t>
  </si>
  <si>
    <t>Картофель</t>
  </si>
  <si>
    <t>50/200</t>
  </si>
  <si>
    <t>Йогурт 1/100</t>
  </si>
  <si>
    <t>1 шт</t>
  </si>
  <si>
    <t>Ветчина</t>
  </si>
  <si>
    <t>т11-96</t>
  </si>
  <si>
    <t>Компот из кураги+С</t>
  </si>
  <si>
    <t>25-96</t>
  </si>
  <si>
    <t>401-96</t>
  </si>
  <si>
    <t>50/75</t>
  </si>
  <si>
    <t>439-96</t>
  </si>
  <si>
    <t>867-07</t>
  </si>
  <si>
    <t>504-07</t>
  </si>
  <si>
    <t>1/75/75</t>
  </si>
  <si>
    <t>ПОНЕДЕЛЬНИК</t>
  </si>
  <si>
    <t>ПОЛДНИК</t>
  </si>
  <si>
    <t>ВТОРНИК</t>
  </si>
  <si>
    <t>Полдник</t>
  </si>
  <si>
    <t>СРЕДА</t>
  </si>
  <si>
    <t>ЧЕТВЕРГ</t>
  </si>
  <si>
    <t>ПЯТНИЦА</t>
  </si>
  <si>
    <t>СУББОТА</t>
  </si>
  <si>
    <t>Каша геркулесовая с маслом</t>
  </si>
  <si>
    <t>200/10</t>
  </si>
  <si>
    <t>138-96</t>
  </si>
  <si>
    <t>Салат картофельный с огурцами</t>
  </si>
  <si>
    <t>73-07</t>
  </si>
  <si>
    <t>297-96</t>
  </si>
  <si>
    <t>Рыба запеченая в сметанном соусе</t>
  </si>
  <si>
    <t xml:space="preserve">Винегрет овощной </t>
  </si>
  <si>
    <t>Компот из кураги +С</t>
  </si>
  <si>
    <t>Рагу из овощей</t>
  </si>
  <si>
    <t>Икра кабачковая</t>
  </si>
  <si>
    <t>266-96</t>
  </si>
  <si>
    <t>Запеканка рисовая с яблоками с джемом</t>
  </si>
  <si>
    <t>1/200/40</t>
  </si>
  <si>
    <t>ПЕРВАЯ НЕДЕЛЯ</t>
  </si>
  <si>
    <t>ВТОРАЯ НЕДЕЛЯ</t>
  </si>
  <si>
    <t>586-96</t>
  </si>
  <si>
    <t>Компот из свежих яблок +С</t>
  </si>
  <si>
    <t>Салат "Острый"</t>
  </si>
  <si>
    <t>Суп картофельный с макар.изд с курицей</t>
  </si>
  <si>
    <t>131-96</t>
  </si>
  <si>
    <t>Суп картофельный с рыбой</t>
  </si>
  <si>
    <t>35/250</t>
  </si>
  <si>
    <t>411-96</t>
  </si>
  <si>
    <t>Бифштекс н/р с маслом</t>
  </si>
  <si>
    <t>482-96</t>
  </si>
  <si>
    <t>Капуста тушеная</t>
  </si>
  <si>
    <t>79-10</t>
  </si>
  <si>
    <t>Рыба в омлете</t>
  </si>
  <si>
    <t>Винегрет с сельдью</t>
  </si>
  <si>
    <t>1/100/25</t>
  </si>
  <si>
    <t>201-96</t>
  </si>
  <si>
    <t>Цыпленок отварной с маслом</t>
  </si>
  <si>
    <t>218-07</t>
  </si>
  <si>
    <t>Суп-лапша домашняя с цыпленком</t>
  </si>
  <si>
    <t>Компот из св.яблок+С</t>
  </si>
  <si>
    <t>257-96</t>
  </si>
  <si>
    <t>Каша молочная рисовая с маслом</t>
  </si>
  <si>
    <t>1/200/10</t>
  </si>
  <si>
    <t xml:space="preserve">Колбаса отварная </t>
  </si>
  <si>
    <t>286-96</t>
  </si>
  <si>
    <t>Омлет с мясопродуктами с маслом</t>
  </si>
  <si>
    <t>Котлета из филе птицы панированная с маслом</t>
  </si>
  <si>
    <t>660-07</t>
  </si>
  <si>
    <t>585-96</t>
  </si>
  <si>
    <t>Овощи свежие (помидор)</t>
  </si>
  <si>
    <t>всего за 12 дней</t>
  </si>
  <si>
    <t>Хлеб пшеничный</t>
  </si>
  <si>
    <t>Крупы,бобовые</t>
  </si>
  <si>
    <t>Макаронные изделия</t>
  </si>
  <si>
    <t>Овощи,зелень</t>
  </si>
  <si>
    <t>Фрукты  свежие</t>
  </si>
  <si>
    <t>Фрукты сухие</t>
  </si>
  <si>
    <t>соки и витамин.напитки</t>
  </si>
  <si>
    <t>Мясо жилованное</t>
  </si>
  <si>
    <t>Цыплята 1 кат.потрош.</t>
  </si>
  <si>
    <t>Рыба-филе</t>
  </si>
  <si>
    <t>Колбасные изделия</t>
  </si>
  <si>
    <t>Молоко</t>
  </si>
  <si>
    <t>Кисломолочные продукты</t>
  </si>
  <si>
    <t>Дрожжи</t>
  </si>
  <si>
    <t>Отклонение от нормы в % (+/-)</t>
  </si>
  <si>
    <t>Дневная норма</t>
  </si>
  <si>
    <t>Наименование продуктов (нетто)</t>
  </si>
  <si>
    <t>Яйца (в граммах)</t>
  </si>
  <si>
    <t>Норма продук-  тов 25% от нормы</t>
  </si>
  <si>
    <t>Норма продук-  тов 35% от нормы</t>
  </si>
  <si>
    <t>630-96</t>
  </si>
  <si>
    <t>Чай с сахаром с молоком</t>
  </si>
  <si>
    <t>150/50/15</t>
  </si>
  <si>
    <t>Норма продук-  тов 60% от нормы</t>
  </si>
  <si>
    <t>101-07</t>
  </si>
  <si>
    <t>всего за 10 дней</t>
  </si>
  <si>
    <t xml:space="preserve">Фрукты </t>
  </si>
  <si>
    <t xml:space="preserve">Батон </t>
  </si>
  <si>
    <t>Фрукты свежие</t>
  </si>
  <si>
    <t xml:space="preserve">Фрукты свежие </t>
  </si>
  <si>
    <t>1/200/30</t>
  </si>
  <si>
    <t>т 25-96</t>
  </si>
  <si>
    <t>Огурец свежий</t>
  </si>
  <si>
    <t>Суп гороховый с фрикадельками</t>
  </si>
  <si>
    <t>17,5/250</t>
  </si>
  <si>
    <t>618-07</t>
  </si>
  <si>
    <t>Тефтели из говядины</t>
  </si>
  <si>
    <t>115/50</t>
  </si>
  <si>
    <t>1/130/5</t>
  </si>
  <si>
    <t>Суп из овощей со сметаной</t>
  </si>
  <si>
    <t>1/250/10</t>
  </si>
  <si>
    <t>642-07</t>
  </si>
  <si>
    <t>Рагу из птицы</t>
  </si>
  <si>
    <t>Помидор свежий</t>
  </si>
  <si>
    <t>Борщ с картофелем с цыпленком со сметаной</t>
  </si>
  <si>
    <t>14/250/10</t>
  </si>
  <si>
    <t>14/250</t>
  </si>
  <si>
    <t>420-96</t>
  </si>
  <si>
    <t>Рулет с луком,яйцом</t>
  </si>
  <si>
    <t>1/106,5</t>
  </si>
  <si>
    <t>Каша молочная "Дружба"</t>
  </si>
  <si>
    <t>Суп "Крестьянский"  со сметаной</t>
  </si>
  <si>
    <t>Компот из сухофруктов+С</t>
  </si>
  <si>
    <t>Рассольник"Ленинградский" на курином бульоне со сметаной</t>
  </si>
  <si>
    <t>636-07</t>
  </si>
  <si>
    <t>Голубцы с мясом, рисом</t>
  </si>
  <si>
    <t>2/158</t>
  </si>
  <si>
    <t>Суп картофельный с макар. изделиями с фрикадельками</t>
  </si>
  <si>
    <t>Щи из св.капусты с картофелем со сметаной</t>
  </si>
  <si>
    <t>417-96</t>
  </si>
  <si>
    <t>Котлета по-хлыновски</t>
  </si>
  <si>
    <t>1/80</t>
  </si>
  <si>
    <t>Таблица выполнения норм питания  в школе ( 11-18 лет) 2015-2016 гг</t>
  </si>
  <si>
    <t>ЗАВТРАК</t>
  </si>
  <si>
    <t>ОБЕД</t>
  </si>
  <si>
    <t>644-96</t>
  </si>
  <si>
    <t>Молоко кипяченое</t>
  </si>
  <si>
    <t xml:space="preserve">Йогурт </t>
  </si>
  <si>
    <t>1/70</t>
  </si>
  <si>
    <t>310-96</t>
  </si>
  <si>
    <t>Горбуша жареная</t>
  </si>
  <si>
    <t>Яйцо вареное</t>
  </si>
  <si>
    <t>Горбуша жареная с маслом</t>
  </si>
  <si>
    <t xml:space="preserve">Йогурт 1/100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</si>
</sst>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&quot; &quot;???/???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5" fillId="0" borderId="0"/>
  </cellStyleXfs>
  <cellXfs count="2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3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3" fontId="8" fillId="0" borderId="1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Fill="1" applyBorder="1"/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/>
    <xf numFmtId="0" fontId="10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9" fillId="2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Border="1" applyAlignment="1">
      <alignment horizontal="left"/>
    </xf>
    <xf numFmtId="17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3" fontId="7" fillId="0" borderId="2" xfId="0" applyNumberFormat="1" applyFont="1" applyBorder="1" applyAlignment="1">
      <alignment horizontal="center"/>
    </xf>
    <xf numFmtId="13" fontId="9" fillId="0" borderId="0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3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/>
    <xf numFmtId="0" fontId="9" fillId="2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4" xfId="0" applyFont="1" applyBorder="1"/>
    <xf numFmtId="0" fontId="9" fillId="4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5" fontId="10" fillId="2" borderId="24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0" fillId="4" borderId="23" xfId="0" applyNumberFormat="1" applyFont="1" applyFill="1" applyBorder="1" applyAlignment="1">
      <alignment horizontal="center"/>
    </xf>
    <xf numFmtId="49" fontId="10" fillId="4" borderId="24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/>
    </xf>
    <xf numFmtId="2" fontId="10" fillId="4" borderId="24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4" borderId="23" xfId="0" applyNumberFormat="1" applyFont="1" applyFill="1" applyBorder="1" applyAlignment="1">
      <alignment horizontal="center"/>
    </xf>
    <xf numFmtId="2" fontId="9" fillId="4" borderId="24" xfId="0" applyNumberFormat="1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49" fontId="9" fillId="4" borderId="23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9" fillId="2" borderId="22" xfId="0" applyNumberFormat="1" applyFont="1" applyFill="1" applyBorder="1" applyAlignment="1">
      <alignment horizontal="center"/>
    </xf>
    <xf numFmtId="0" fontId="9" fillId="2" borderId="23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9" fillId="2" borderId="24" xfId="0" applyNumberFormat="1" applyFont="1" applyFill="1" applyBorder="1" applyAlignment="1">
      <alignment horizontal="center"/>
    </xf>
    <xf numFmtId="2" fontId="10" fillId="4" borderId="23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3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9"/>
  <sheetViews>
    <sheetView tabSelected="1" workbookViewId="0">
      <selection activeCell="B341" sqref="B341"/>
    </sheetView>
  </sheetViews>
  <sheetFormatPr defaultColWidth="9.140625" defaultRowHeight="24.95" customHeight="1" x14ac:dyDescent="0.25"/>
  <cols>
    <col min="1" max="1" width="9.140625" style="9"/>
    <col min="2" max="2" width="34.140625" style="9" customWidth="1"/>
    <col min="3" max="3" width="10.85546875" style="26" customWidth="1"/>
    <col min="4" max="4" width="9.5703125" style="26" customWidth="1"/>
    <col min="5" max="5" width="10.5703125" style="26" customWidth="1"/>
    <col min="6" max="6" width="10.42578125" style="26" customWidth="1"/>
    <col min="7" max="7" width="12.5703125" style="26" customWidth="1"/>
    <col min="8" max="16384" width="9.140625" style="9"/>
  </cols>
  <sheetData>
    <row r="1" spans="1:7" ht="24.95" customHeight="1" x14ac:dyDescent="0.3">
      <c r="A1" s="189" t="s">
        <v>104</v>
      </c>
      <c r="B1" s="190"/>
      <c r="C1" s="190"/>
      <c r="D1" s="190"/>
      <c r="E1" s="190"/>
      <c r="F1" s="190"/>
      <c r="G1" s="191"/>
    </row>
    <row r="2" spans="1:7" s="56" customFormat="1" ht="24.95" customHeight="1" x14ac:dyDescent="0.35">
      <c r="A2" s="185" t="s">
        <v>82</v>
      </c>
      <c r="B2" s="186"/>
      <c r="C2" s="186"/>
      <c r="D2" s="186"/>
      <c r="E2" s="186"/>
      <c r="F2" s="186"/>
      <c r="G2" s="186"/>
    </row>
    <row r="3" spans="1:7" s="40" customFormat="1" ht="24.95" customHeight="1" x14ac:dyDescent="0.25">
      <c r="A3" s="59" t="s">
        <v>0</v>
      </c>
      <c r="B3" s="60" t="s">
        <v>1</v>
      </c>
      <c r="C3" s="61" t="s">
        <v>2</v>
      </c>
      <c r="D3" s="60" t="s">
        <v>3</v>
      </c>
      <c r="E3" s="60" t="s">
        <v>4</v>
      </c>
      <c r="F3" s="59" t="s">
        <v>5</v>
      </c>
      <c r="G3" s="60" t="s">
        <v>6</v>
      </c>
    </row>
    <row r="4" spans="1:7" ht="24.95" customHeight="1" x14ac:dyDescent="0.3">
      <c r="A4" s="195" t="s">
        <v>7</v>
      </c>
      <c r="B4" s="196"/>
      <c r="C4" s="196"/>
      <c r="D4" s="196"/>
      <c r="E4" s="196"/>
      <c r="F4" s="196"/>
      <c r="G4" s="197"/>
    </row>
    <row r="5" spans="1:7" ht="24.95" customHeight="1" x14ac:dyDescent="0.25">
      <c r="A5" s="11"/>
      <c r="B5" s="12" t="s">
        <v>70</v>
      </c>
      <c r="C5" s="13" t="s">
        <v>71</v>
      </c>
      <c r="D5" s="11">
        <v>2.7</v>
      </c>
      <c r="E5" s="11">
        <v>2.5</v>
      </c>
      <c r="F5" s="11">
        <v>18.100000000000001</v>
      </c>
      <c r="G5" s="11">
        <v>94</v>
      </c>
    </row>
    <row r="6" spans="1:7" ht="24.95" customHeight="1" x14ac:dyDescent="0.25">
      <c r="A6" s="11" t="s">
        <v>38</v>
      </c>
      <c r="B6" s="12" t="s">
        <v>72</v>
      </c>
      <c r="C6" s="14" t="s">
        <v>43</v>
      </c>
      <c r="D6" s="11">
        <v>5.6</v>
      </c>
      <c r="E6" s="11">
        <v>10.1</v>
      </c>
      <c r="F6" s="16">
        <v>0</v>
      </c>
      <c r="G6" s="11">
        <v>111</v>
      </c>
    </row>
    <row r="7" spans="1:7" ht="24.95" customHeight="1" x14ac:dyDescent="0.25">
      <c r="A7" s="11" t="s">
        <v>126</v>
      </c>
      <c r="B7" s="15" t="s">
        <v>90</v>
      </c>
      <c r="C7" s="11" t="s">
        <v>91</v>
      </c>
      <c r="D7" s="16">
        <v>6.5</v>
      </c>
      <c r="E7" s="11">
        <v>14.67</v>
      </c>
      <c r="F7" s="11">
        <v>44</v>
      </c>
      <c r="G7" s="17">
        <v>334.1</v>
      </c>
    </row>
    <row r="8" spans="1:7" ht="24.95" customHeight="1" x14ac:dyDescent="0.25">
      <c r="A8" s="11" t="s">
        <v>202</v>
      </c>
      <c r="B8" s="12" t="s">
        <v>203</v>
      </c>
      <c r="C8" s="11" t="s">
        <v>41</v>
      </c>
      <c r="D8" s="16">
        <v>5.9</v>
      </c>
      <c r="E8" s="16">
        <v>6.8</v>
      </c>
      <c r="F8" s="18">
        <v>9.9</v>
      </c>
      <c r="G8" s="18">
        <v>122.4</v>
      </c>
    </row>
    <row r="9" spans="1:7" ht="24.95" customHeight="1" x14ac:dyDescent="0.25">
      <c r="A9" s="11"/>
      <c r="B9" s="12" t="s">
        <v>164</v>
      </c>
      <c r="C9" s="14" t="s">
        <v>43</v>
      </c>
      <c r="D9" s="16">
        <v>3.8</v>
      </c>
      <c r="E9" s="16">
        <v>1.5</v>
      </c>
      <c r="F9" s="16">
        <v>25.4</v>
      </c>
      <c r="G9" s="16">
        <v>132</v>
      </c>
    </row>
    <row r="10" spans="1:7" ht="24.95" customHeight="1" thickBot="1" x14ac:dyDescent="0.3">
      <c r="A10" s="11"/>
      <c r="B10" s="12" t="s">
        <v>165</v>
      </c>
      <c r="C10" s="11" t="s">
        <v>41</v>
      </c>
      <c r="D10" s="139">
        <v>0.8</v>
      </c>
      <c r="E10" s="139">
        <v>0</v>
      </c>
      <c r="F10" s="139">
        <v>22.6</v>
      </c>
      <c r="G10" s="139">
        <v>92</v>
      </c>
    </row>
    <row r="11" spans="1:7" ht="24.95" customHeight="1" thickBot="1" x14ac:dyDescent="0.3">
      <c r="A11" s="19"/>
      <c r="B11" s="19"/>
      <c r="C11" s="20"/>
      <c r="D11" s="122">
        <f>SUM(D5:D10)</f>
        <v>25.300000000000004</v>
      </c>
      <c r="E11" s="123">
        <f>SUM(E5:E10)</f>
        <v>35.57</v>
      </c>
      <c r="F11" s="123">
        <f>SUM(F5:F10)</f>
        <v>120</v>
      </c>
      <c r="G11" s="124">
        <f>SUM(G5:G10)</f>
        <v>885.5</v>
      </c>
    </row>
    <row r="12" spans="1:7" ht="24.95" customHeight="1" x14ac:dyDescent="0.3">
      <c r="A12" s="182" t="s">
        <v>8</v>
      </c>
      <c r="B12" s="182"/>
      <c r="C12" s="182"/>
      <c r="D12" s="187"/>
      <c r="E12" s="187"/>
      <c r="F12" s="187"/>
      <c r="G12" s="187"/>
    </row>
    <row r="13" spans="1:7" ht="24.95" customHeight="1" x14ac:dyDescent="0.25">
      <c r="A13" s="11"/>
      <c r="B13" s="12" t="s">
        <v>135</v>
      </c>
      <c r="C13" s="11" t="s">
        <v>50</v>
      </c>
      <c r="D13" s="16">
        <v>0.6</v>
      </c>
      <c r="E13" s="16">
        <v>0</v>
      </c>
      <c r="F13" s="16">
        <v>4.2</v>
      </c>
      <c r="G13" s="16">
        <v>19</v>
      </c>
    </row>
    <row r="14" spans="1:7" ht="24.95" customHeight="1" x14ac:dyDescent="0.25">
      <c r="A14" s="11" t="s">
        <v>92</v>
      </c>
      <c r="B14" s="12" t="s">
        <v>170</v>
      </c>
      <c r="C14" s="11" t="s">
        <v>171</v>
      </c>
      <c r="D14" s="16">
        <v>9.1</v>
      </c>
      <c r="E14" s="11">
        <v>8</v>
      </c>
      <c r="F14" s="11">
        <v>21.5</v>
      </c>
      <c r="G14" s="11">
        <v>206.6</v>
      </c>
    </row>
    <row r="15" spans="1:7" ht="24.95" customHeight="1" x14ac:dyDescent="0.25">
      <c r="A15" s="11" t="s">
        <v>172</v>
      </c>
      <c r="B15" s="12" t="s">
        <v>173</v>
      </c>
      <c r="C15" s="11" t="s">
        <v>174</v>
      </c>
      <c r="D15" s="11">
        <v>20.55</v>
      </c>
      <c r="E15" s="11">
        <v>24.4</v>
      </c>
      <c r="F15" s="16">
        <v>20.7</v>
      </c>
      <c r="G15" s="11">
        <v>387.6</v>
      </c>
    </row>
    <row r="16" spans="1:7" ht="24.95" customHeight="1" x14ac:dyDescent="0.25">
      <c r="A16" s="11" t="s">
        <v>62</v>
      </c>
      <c r="B16" s="12" t="s">
        <v>63</v>
      </c>
      <c r="C16" s="14" t="s">
        <v>41</v>
      </c>
      <c r="D16" s="16">
        <v>11.2</v>
      </c>
      <c r="E16" s="16">
        <v>14.4</v>
      </c>
      <c r="F16" s="16">
        <v>55</v>
      </c>
      <c r="G16" s="11">
        <v>404</v>
      </c>
    </row>
    <row r="17" spans="1:7" ht="24.95" customHeight="1" x14ac:dyDescent="0.25">
      <c r="A17" s="11"/>
      <c r="B17" s="12" t="s">
        <v>33</v>
      </c>
      <c r="C17" s="11" t="s">
        <v>41</v>
      </c>
      <c r="D17" s="16">
        <v>0</v>
      </c>
      <c r="E17" s="16">
        <v>0</v>
      </c>
      <c r="F17" s="16">
        <v>23</v>
      </c>
      <c r="G17" s="16">
        <v>92</v>
      </c>
    </row>
    <row r="18" spans="1:7" ht="24.95" customHeight="1" x14ac:dyDescent="0.25">
      <c r="A18" s="11"/>
      <c r="B18" s="12" t="s">
        <v>34</v>
      </c>
      <c r="C18" s="14" t="s">
        <v>205</v>
      </c>
      <c r="D18" s="16">
        <v>3.4</v>
      </c>
      <c r="E18" s="16">
        <v>0.7</v>
      </c>
      <c r="F18" s="16">
        <v>31.4</v>
      </c>
      <c r="G18" s="16">
        <v>147</v>
      </c>
    </row>
    <row r="19" spans="1:7" ht="24.95" customHeight="1" thickBot="1" x14ac:dyDescent="0.3">
      <c r="A19" s="11"/>
      <c r="B19" s="12" t="s">
        <v>137</v>
      </c>
      <c r="C19" s="14" t="s">
        <v>43</v>
      </c>
      <c r="D19" s="139">
        <v>3.8</v>
      </c>
      <c r="E19" s="139">
        <v>0.4</v>
      </c>
      <c r="F19" s="139">
        <v>24.6</v>
      </c>
      <c r="G19" s="139">
        <v>117.5</v>
      </c>
    </row>
    <row r="20" spans="1:7" ht="24.95" customHeight="1" thickBot="1" x14ac:dyDescent="0.3">
      <c r="A20" s="19"/>
      <c r="B20" s="19"/>
      <c r="C20" s="20"/>
      <c r="D20" s="122">
        <f>D13+D14+D15+D16+D17+D18+D19</f>
        <v>48.65</v>
      </c>
      <c r="E20" s="144">
        <f>E13+E14+E15+E16+E17+E18+E19</f>
        <v>47.9</v>
      </c>
      <c r="F20" s="123">
        <f t="shared" ref="F20" si="0">F13+F14+F15+F16+F17+F18+F19</f>
        <v>180.4</v>
      </c>
      <c r="G20" s="141">
        <f>SUM(G13:G19)</f>
        <v>1373.7</v>
      </c>
    </row>
    <row r="21" spans="1:7" ht="24.95" customHeight="1" x14ac:dyDescent="0.25">
      <c r="A21" s="49"/>
      <c r="B21" s="55"/>
      <c r="C21" s="49"/>
      <c r="D21" s="79"/>
      <c r="E21" s="79"/>
      <c r="F21" s="79"/>
      <c r="G21" s="79"/>
    </row>
    <row r="22" spans="1:7" ht="24.95" customHeight="1" x14ac:dyDescent="0.3">
      <c r="A22" s="182" t="s">
        <v>83</v>
      </c>
      <c r="B22" s="182"/>
      <c r="C22" s="182"/>
      <c r="D22" s="182"/>
      <c r="E22" s="182"/>
      <c r="F22" s="182"/>
      <c r="G22" s="182"/>
    </row>
    <row r="23" spans="1:7" ht="24.95" customHeight="1" x14ac:dyDescent="0.25">
      <c r="A23" s="11"/>
      <c r="B23" s="12"/>
      <c r="C23" s="11"/>
      <c r="D23" s="11"/>
      <c r="E23" s="11"/>
      <c r="F23" s="11"/>
      <c r="G23" s="11"/>
    </row>
    <row r="24" spans="1:7" ht="24.95" customHeight="1" x14ac:dyDescent="0.25">
      <c r="A24" s="11"/>
      <c r="B24" s="12"/>
      <c r="C24" s="13"/>
      <c r="D24" s="11"/>
      <c r="E24" s="11"/>
      <c r="F24" s="11"/>
      <c r="G24" s="11"/>
    </row>
    <row r="25" spans="1:7" ht="24.95" customHeight="1" x14ac:dyDescent="0.25">
      <c r="A25" s="11"/>
      <c r="B25" s="12"/>
      <c r="C25" s="11"/>
      <c r="D25" s="11"/>
      <c r="E25" s="11"/>
      <c r="F25" s="11"/>
      <c r="G25" s="11"/>
    </row>
    <row r="26" spans="1:7" ht="24.95" customHeight="1" thickBot="1" x14ac:dyDescent="0.3">
      <c r="A26" s="11"/>
      <c r="B26" s="12"/>
      <c r="C26" s="13"/>
      <c r="D26" s="35"/>
      <c r="E26" s="35"/>
      <c r="F26" s="35"/>
      <c r="G26" s="35"/>
    </row>
    <row r="27" spans="1:7" ht="24.95" customHeight="1" thickBot="1" x14ac:dyDescent="0.3">
      <c r="A27" s="69"/>
      <c r="B27" s="73"/>
      <c r="C27" s="71"/>
      <c r="D27" s="140">
        <f>SUM(D23:D26)</f>
        <v>0</v>
      </c>
      <c r="E27" s="144">
        <f>SUM(E23:E26)</f>
        <v>0</v>
      </c>
      <c r="F27" s="144">
        <f>SUM(F23:F26)</f>
        <v>0</v>
      </c>
      <c r="G27" s="141">
        <f>SUM(G23:G26)</f>
        <v>0</v>
      </c>
    </row>
    <row r="28" spans="1:7" ht="130.5" customHeight="1" thickBot="1" x14ac:dyDescent="0.3">
      <c r="A28" s="77"/>
      <c r="B28" s="75"/>
      <c r="C28" s="78"/>
      <c r="D28" s="79"/>
      <c r="E28" s="79"/>
      <c r="F28" s="79"/>
      <c r="G28" s="79"/>
    </row>
    <row r="29" spans="1:7" ht="24.95" customHeight="1" thickBot="1" x14ac:dyDescent="0.3">
      <c r="A29" s="183" t="s">
        <v>9</v>
      </c>
      <c r="B29" s="184"/>
      <c r="C29" s="184"/>
      <c r="D29" s="154">
        <f>SUM(D27+D21+D20+D11)</f>
        <v>73.95</v>
      </c>
      <c r="E29" s="154">
        <f>SUM(E27+E21+E20+E11)</f>
        <v>83.47</v>
      </c>
      <c r="F29" s="154">
        <f>SUM(F27+F21+F20+F11)</f>
        <v>300.39999999999998</v>
      </c>
      <c r="G29" s="138">
        <f>SUM(G27+G21+G20+G11)</f>
        <v>2259.1999999999998</v>
      </c>
    </row>
    <row r="30" spans="1:7" ht="24.6" hidden="1" customHeight="1" x14ac:dyDescent="0.25">
      <c r="A30" s="91"/>
      <c r="B30" s="91"/>
      <c r="C30" s="91"/>
      <c r="D30" s="92"/>
      <c r="E30" s="92"/>
      <c r="F30" s="92"/>
      <c r="G30" s="92"/>
    </row>
    <row r="31" spans="1:7" s="56" customFormat="1" ht="24.95" customHeight="1" x14ac:dyDescent="0.35">
      <c r="A31" s="185" t="s">
        <v>84</v>
      </c>
      <c r="B31" s="186"/>
      <c r="C31" s="186"/>
      <c r="D31" s="186"/>
      <c r="E31" s="186"/>
      <c r="F31" s="186"/>
      <c r="G31" s="186"/>
    </row>
    <row r="32" spans="1:7" s="40" customFormat="1" ht="24.95" customHeight="1" x14ac:dyDescent="0.25">
      <c r="A32" s="59" t="s">
        <v>0</v>
      </c>
      <c r="B32" s="60" t="s">
        <v>1</v>
      </c>
      <c r="C32" s="61" t="s">
        <v>2</v>
      </c>
      <c r="D32" s="60" t="s">
        <v>3</v>
      </c>
      <c r="E32" s="60" t="s">
        <v>4</v>
      </c>
      <c r="F32" s="59" t="s">
        <v>5</v>
      </c>
      <c r="G32" s="60" t="s">
        <v>6</v>
      </c>
    </row>
    <row r="33" spans="1:7" ht="24.95" customHeight="1" x14ac:dyDescent="0.3">
      <c r="A33" s="182" t="s">
        <v>7</v>
      </c>
      <c r="B33" s="182"/>
      <c r="C33" s="182"/>
      <c r="D33" s="182"/>
      <c r="E33" s="182"/>
      <c r="F33" s="182"/>
      <c r="G33" s="182"/>
    </row>
    <row r="34" spans="1:7" ht="24.95" customHeight="1" x14ac:dyDescent="0.25">
      <c r="A34" s="11" t="s">
        <v>75</v>
      </c>
      <c r="B34" s="12" t="s">
        <v>27</v>
      </c>
      <c r="C34" s="14" t="s">
        <v>40</v>
      </c>
      <c r="D34" s="16">
        <v>7.8</v>
      </c>
      <c r="E34" s="11">
        <v>8</v>
      </c>
      <c r="F34" s="16">
        <v>0</v>
      </c>
      <c r="G34" s="16">
        <v>105.6</v>
      </c>
    </row>
    <row r="35" spans="1:7" ht="24.95" customHeight="1" x14ac:dyDescent="0.25">
      <c r="A35" s="11" t="s">
        <v>130</v>
      </c>
      <c r="B35" s="12" t="s">
        <v>131</v>
      </c>
      <c r="C35" s="11" t="s">
        <v>175</v>
      </c>
      <c r="D35" s="16">
        <v>14.2</v>
      </c>
      <c r="E35" s="16">
        <v>31.05</v>
      </c>
      <c r="F35" s="16">
        <v>2.5299999999999998</v>
      </c>
      <c r="G35" s="16">
        <v>349.2</v>
      </c>
    </row>
    <row r="36" spans="1:7" ht="24.95" customHeight="1" x14ac:dyDescent="0.25">
      <c r="A36" s="11" t="s">
        <v>51</v>
      </c>
      <c r="B36" s="12" t="s">
        <v>52</v>
      </c>
      <c r="C36" s="11" t="s">
        <v>41</v>
      </c>
      <c r="D36" s="11">
        <v>4.9000000000000004</v>
      </c>
      <c r="E36" s="11">
        <v>5</v>
      </c>
      <c r="F36" s="11">
        <v>32.5</v>
      </c>
      <c r="G36" s="16">
        <v>190</v>
      </c>
    </row>
    <row r="37" spans="1:7" ht="24.95" customHeight="1" x14ac:dyDescent="0.25">
      <c r="A37" s="11"/>
      <c r="B37" s="12" t="s">
        <v>42</v>
      </c>
      <c r="C37" s="14" t="s">
        <v>43</v>
      </c>
      <c r="D37" s="16">
        <v>3.8</v>
      </c>
      <c r="E37" s="16">
        <v>1.5</v>
      </c>
      <c r="F37" s="16">
        <v>25.4</v>
      </c>
      <c r="G37" s="16">
        <v>132</v>
      </c>
    </row>
    <row r="38" spans="1:7" ht="24.95" customHeight="1" x14ac:dyDescent="0.25">
      <c r="A38" s="11"/>
      <c r="B38" s="12" t="s">
        <v>163</v>
      </c>
      <c r="C38" s="11" t="s">
        <v>41</v>
      </c>
      <c r="D38" s="16">
        <v>0.8</v>
      </c>
      <c r="E38" s="16">
        <v>0</v>
      </c>
      <c r="F38" s="16">
        <v>22.6</v>
      </c>
      <c r="G38" s="16">
        <v>92</v>
      </c>
    </row>
    <row r="39" spans="1:7" ht="24.95" customHeight="1" thickBot="1" x14ac:dyDescent="0.3">
      <c r="A39" s="11"/>
      <c r="B39" s="12"/>
      <c r="C39" s="11"/>
      <c r="D39" s="139"/>
      <c r="E39" s="139"/>
      <c r="F39" s="139"/>
      <c r="G39" s="139"/>
    </row>
    <row r="40" spans="1:7" ht="24.95" customHeight="1" thickBot="1" x14ac:dyDescent="0.3">
      <c r="A40" s="21"/>
      <c r="B40" s="21"/>
      <c r="C40" s="22"/>
      <c r="D40" s="140">
        <f>SUM(D34:D39)</f>
        <v>31.5</v>
      </c>
      <c r="E40" s="123">
        <f>SUM(E34:E39)</f>
        <v>45.55</v>
      </c>
      <c r="F40" s="144">
        <f>SUM(F34:F39)</f>
        <v>83.03</v>
      </c>
      <c r="G40" s="141">
        <f>SUM(G34:G39)</f>
        <v>868.8</v>
      </c>
    </row>
    <row r="41" spans="1:7" ht="24.95" customHeight="1" x14ac:dyDescent="0.3">
      <c r="A41" s="182" t="s">
        <v>8</v>
      </c>
      <c r="B41" s="182"/>
      <c r="C41" s="182"/>
      <c r="D41" s="187"/>
      <c r="E41" s="187"/>
      <c r="F41" s="187"/>
      <c r="G41" s="187"/>
    </row>
    <row r="42" spans="1:7" ht="24.95" customHeight="1" x14ac:dyDescent="0.25">
      <c r="A42" s="11" t="s">
        <v>56</v>
      </c>
      <c r="B42" s="12" t="s">
        <v>97</v>
      </c>
      <c r="C42" s="11" t="s">
        <v>50</v>
      </c>
      <c r="D42" s="11">
        <v>1.4</v>
      </c>
      <c r="E42" s="11">
        <v>10.1</v>
      </c>
      <c r="F42" s="11">
        <v>6.8</v>
      </c>
      <c r="G42" s="16">
        <v>124</v>
      </c>
    </row>
    <row r="43" spans="1:7" ht="30" customHeight="1" x14ac:dyDescent="0.25">
      <c r="A43" s="11" t="s">
        <v>57</v>
      </c>
      <c r="B43" s="15" t="s">
        <v>176</v>
      </c>
      <c r="C43" s="11" t="s">
        <v>177</v>
      </c>
      <c r="D43" s="11">
        <v>2.5</v>
      </c>
      <c r="E43" s="11">
        <v>6.4</v>
      </c>
      <c r="F43" s="11">
        <v>12.7</v>
      </c>
      <c r="G43" s="11">
        <v>120</v>
      </c>
    </row>
    <row r="44" spans="1:7" ht="30" customHeight="1" x14ac:dyDescent="0.25">
      <c r="A44" s="11" t="s">
        <v>206</v>
      </c>
      <c r="B44" s="15" t="s">
        <v>209</v>
      </c>
      <c r="C44" s="11" t="s">
        <v>55</v>
      </c>
      <c r="D44" s="11">
        <v>20.3</v>
      </c>
      <c r="E44" s="11">
        <v>5.4</v>
      </c>
      <c r="F44" s="11">
        <v>3.4</v>
      </c>
      <c r="G44" s="11">
        <v>149.4</v>
      </c>
    </row>
    <row r="45" spans="1:7" ht="30" customHeight="1" x14ac:dyDescent="0.25">
      <c r="A45" s="11" t="s">
        <v>44</v>
      </c>
      <c r="B45" s="15" t="s">
        <v>45</v>
      </c>
      <c r="C45" s="11" t="s">
        <v>41</v>
      </c>
      <c r="D45" s="11">
        <v>4.2</v>
      </c>
      <c r="E45" s="11">
        <v>11</v>
      </c>
      <c r="F45" s="11">
        <v>29</v>
      </c>
      <c r="G45" s="11">
        <v>252</v>
      </c>
    </row>
    <row r="46" spans="1:7" ht="24.95" customHeight="1" x14ac:dyDescent="0.25">
      <c r="A46" s="11" t="s">
        <v>106</v>
      </c>
      <c r="B46" s="12" t="s">
        <v>107</v>
      </c>
      <c r="C46" s="11" t="s">
        <v>41</v>
      </c>
      <c r="D46" s="11">
        <v>0.2</v>
      </c>
      <c r="E46" s="16">
        <v>0</v>
      </c>
      <c r="F46" s="11">
        <v>35.799999999999997</v>
      </c>
      <c r="G46" s="16">
        <v>142</v>
      </c>
    </row>
    <row r="47" spans="1:7" ht="24.95" customHeight="1" x14ac:dyDescent="0.25">
      <c r="A47" s="35"/>
      <c r="B47" s="174" t="s">
        <v>34</v>
      </c>
      <c r="C47" s="148" t="s">
        <v>205</v>
      </c>
      <c r="D47" s="139">
        <v>3.4</v>
      </c>
      <c r="E47" s="139">
        <v>0.7</v>
      </c>
      <c r="F47" s="139">
        <v>31.4</v>
      </c>
      <c r="G47" s="139">
        <v>147</v>
      </c>
    </row>
    <row r="48" spans="1:7" ht="24.95" customHeight="1" x14ac:dyDescent="0.25">
      <c r="A48" s="11"/>
      <c r="B48" s="12" t="s">
        <v>137</v>
      </c>
      <c r="C48" s="14" t="s">
        <v>43</v>
      </c>
      <c r="D48" s="16">
        <v>3.8</v>
      </c>
      <c r="E48" s="16">
        <v>0.4</v>
      </c>
      <c r="F48" s="16">
        <v>24.6</v>
      </c>
      <c r="G48" s="16">
        <v>117.5</v>
      </c>
    </row>
    <row r="49" spans="1:7" ht="24.95" customHeight="1" thickBot="1" x14ac:dyDescent="0.3">
      <c r="A49" s="21"/>
      <c r="B49" s="21"/>
      <c r="C49" s="22"/>
      <c r="D49" s="175">
        <f>SUM(D42:D48)</f>
        <v>35.799999999999997</v>
      </c>
      <c r="E49" s="176">
        <f>SUM(E42:E48)</f>
        <v>34</v>
      </c>
      <c r="F49" s="176">
        <f>SUM(F42:F48)</f>
        <v>143.69999999999999</v>
      </c>
      <c r="G49" s="177">
        <f>SUM(G42:G48)</f>
        <v>1051.9000000000001</v>
      </c>
    </row>
    <row r="50" spans="1:7" ht="24.95" customHeight="1" x14ac:dyDescent="0.25">
      <c r="A50" s="44"/>
      <c r="B50" s="55"/>
      <c r="C50" s="49"/>
      <c r="D50" s="39"/>
      <c r="E50" s="39"/>
      <c r="F50" s="39"/>
      <c r="G50" s="39"/>
    </row>
    <row r="51" spans="1:7" ht="24.95" customHeight="1" x14ac:dyDescent="0.25">
      <c r="A51" s="44"/>
      <c r="B51" s="49"/>
      <c r="C51" s="49"/>
      <c r="D51" s="79"/>
      <c r="E51" s="79"/>
      <c r="F51" s="79"/>
      <c r="G51" s="79"/>
    </row>
    <row r="52" spans="1:7" ht="24.95" customHeight="1" x14ac:dyDescent="0.3">
      <c r="A52" s="188" t="s">
        <v>85</v>
      </c>
      <c r="B52" s="188"/>
      <c r="C52" s="188"/>
      <c r="D52" s="188"/>
      <c r="E52" s="188"/>
      <c r="F52" s="188"/>
      <c r="G52" s="188"/>
    </row>
    <row r="53" spans="1:7" ht="24.95" customHeight="1" x14ac:dyDescent="0.25">
      <c r="A53" s="23"/>
      <c r="B53" s="12"/>
      <c r="C53" s="11"/>
      <c r="D53" s="11"/>
      <c r="E53" s="11"/>
      <c r="F53" s="11"/>
      <c r="G53" s="11"/>
    </row>
    <row r="54" spans="1:7" ht="24.95" customHeight="1" x14ac:dyDescent="0.25">
      <c r="A54" s="23"/>
      <c r="B54" s="12"/>
      <c r="C54" s="11"/>
      <c r="D54" s="11"/>
      <c r="E54" s="11"/>
      <c r="F54" s="11"/>
      <c r="G54" s="11"/>
    </row>
    <row r="55" spans="1:7" ht="24.95" customHeight="1" thickBot="1" x14ac:dyDescent="0.3">
      <c r="A55" s="23"/>
      <c r="B55" s="12"/>
      <c r="C55" s="13"/>
      <c r="D55" s="35"/>
      <c r="E55" s="35"/>
      <c r="F55" s="35"/>
      <c r="G55" s="35"/>
    </row>
    <row r="56" spans="1:7" ht="24.6" customHeight="1" thickBot="1" x14ac:dyDescent="0.3">
      <c r="A56" s="69"/>
      <c r="B56" s="69"/>
      <c r="C56" s="71"/>
      <c r="D56" s="122">
        <f>SUM(D53:D55)</f>
        <v>0</v>
      </c>
      <c r="E56" s="123">
        <f>SUM(E53:E55)</f>
        <v>0</v>
      </c>
      <c r="F56" s="123">
        <f>SUM(F53:F55)</f>
        <v>0</v>
      </c>
      <c r="G56" s="124">
        <f>SUM(G53:G55)</f>
        <v>0</v>
      </c>
    </row>
    <row r="57" spans="1:7" ht="144" customHeight="1" thickBot="1" x14ac:dyDescent="0.3">
      <c r="A57" s="77"/>
      <c r="B57" s="77"/>
      <c r="C57" s="78"/>
      <c r="D57" s="78"/>
      <c r="E57" s="78"/>
      <c r="F57" s="78"/>
      <c r="G57" s="78"/>
    </row>
    <row r="58" spans="1:7" ht="24.6" customHeight="1" thickBot="1" x14ac:dyDescent="0.3">
      <c r="A58" s="204" t="s">
        <v>9</v>
      </c>
      <c r="B58" s="205"/>
      <c r="C58" s="206"/>
      <c r="D58" s="142">
        <f>SUM(D56+D51+D49+D40)</f>
        <v>67.3</v>
      </c>
      <c r="E58" s="142">
        <f>SUM(E56+E51+E49+E40)</f>
        <v>79.55</v>
      </c>
      <c r="F58" s="142">
        <f>SUM(F56+F51+F49+F40)</f>
        <v>226.73</v>
      </c>
      <c r="G58" s="143">
        <f>SUM(G56+G51+G49+G40)</f>
        <v>1920.7</v>
      </c>
    </row>
    <row r="59" spans="1:7" ht="1.35" customHeight="1" x14ac:dyDescent="0.25"/>
    <row r="60" spans="1:7" s="56" customFormat="1" ht="24.95" customHeight="1" x14ac:dyDescent="0.35">
      <c r="A60" s="202" t="s">
        <v>86</v>
      </c>
      <c r="B60" s="203"/>
      <c r="C60" s="203"/>
      <c r="D60" s="203"/>
      <c r="E60" s="203"/>
      <c r="F60" s="203"/>
      <c r="G60" s="203"/>
    </row>
    <row r="61" spans="1:7" s="40" customFormat="1" ht="24.95" customHeight="1" x14ac:dyDescent="0.25">
      <c r="A61" s="59" t="s">
        <v>0</v>
      </c>
      <c r="B61" s="60" t="s">
        <v>1</v>
      </c>
      <c r="C61" s="61" t="s">
        <v>2</v>
      </c>
      <c r="D61" s="60" t="s">
        <v>3</v>
      </c>
      <c r="E61" s="60" t="s">
        <v>4</v>
      </c>
      <c r="F61" s="59" t="s">
        <v>5</v>
      </c>
      <c r="G61" s="60" t="s">
        <v>6</v>
      </c>
    </row>
    <row r="62" spans="1:7" ht="24.95" customHeight="1" x14ac:dyDescent="0.3">
      <c r="A62" s="182" t="s">
        <v>7</v>
      </c>
      <c r="B62" s="182"/>
      <c r="C62" s="182"/>
      <c r="D62" s="182"/>
      <c r="E62" s="182"/>
      <c r="F62" s="182"/>
      <c r="G62" s="182"/>
    </row>
    <row r="63" spans="1:7" ht="24.95" customHeight="1" x14ac:dyDescent="0.25">
      <c r="A63" s="11" t="s">
        <v>168</v>
      </c>
      <c r="B63" s="12" t="s">
        <v>180</v>
      </c>
      <c r="C63" s="11" t="s">
        <v>50</v>
      </c>
      <c r="D63" s="11">
        <v>0.6</v>
      </c>
      <c r="E63" s="11">
        <v>0</v>
      </c>
      <c r="F63" s="11">
        <v>4.2</v>
      </c>
      <c r="G63" s="11">
        <v>19</v>
      </c>
    </row>
    <row r="64" spans="1:7" ht="24.95" customHeight="1" x14ac:dyDescent="0.25">
      <c r="A64" s="11" t="s">
        <v>65</v>
      </c>
      <c r="B64" s="28" t="s">
        <v>64</v>
      </c>
      <c r="C64" s="11" t="s">
        <v>41</v>
      </c>
      <c r="D64" s="16">
        <v>8.4</v>
      </c>
      <c r="E64" s="16">
        <v>7.2</v>
      </c>
      <c r="F64" s="16">
        <v>45.07</v>
      </c>
      <c r="G64" s="16">
        <v>282.7</v>
      </c>
    </row>
    <row r="65" spans="1:7" ht="24.95" customHeight="1" x14ac:dyDescent="0.25">
      <c r="A65" s="11" t="s">
        <v>113</v>
      </c>
      <c r="B65" s="28" t="s">
        <v>114</v>
      </c>
      <c r="C65" s="11" t="s">
        <v>49</v>
      </c>
      <c r="D65" s="11">
        <v>25.9</v>
      </c>
      <c r="E65" s="11">
        <v>19.399999999999999</v>
      </c>
      <c r="F65" s="11">
        <v>0</v>
      </c>
      <c r="G65" s="11">
        <v>278.60000000000002</v>
      </c>
    </row>
    <row r="66" spans="1:7" ht="24.95" customHeight="1" x14ac:dyDescent="0.25">
      <c r="A66" s="11" t="s">
        <v>47</v>
      </c>
      <c r="B66" s="28" t="s">
        <v>48</v>
      </c>
      <c r="C66" s="11" t="s">
        <v>41</v>
      </c>
      <c r="D66" s="11">
        <v>2.5</v>
      </c>
      <c r="E66" s="11">
        <v>3.6</v>
      </c>
      <c r="F66" s="11">
        <v>28.7</v>
      </c>
      <c r="G66" s="11">
        <v>152</v>
      </c>
    </row>
    <row r="67" spans="1:7" ht="24.95" customHeight="1" x14ac:dyDescent="0.25">
      <c r="A67" s="11"/>
      <c r="B67" s="28" t="s">
        <v>42</v>
      </c>
      <c r="C67" s="14" t="s">
        <v>43</v>
      </c>
      <c r="D67" s="11">
        <v>3.8</v>
      </c>
      <c r="E67" s="11">
        <v>1.5</v>
      </c>
      <c r="F67" s="11">
        <v>25.4</v>
      </c>
      <c r="G67" s="11">
        <v>132</v>
      </c>
    </row>
    <row r="68" spans="1:7" ht="24.95" customHeight="1" thickBot="1" x14ac:dyDescent="0.3">
      <c r="A68" s="11"/>
      <c r="B68" s="28" t="s">
        <v>166</v>
      </c>
      <c r="C68" s="11" t="s">
        <v>41</v>
      </c>
      <c r="D68" s="35">
        <v>0.8</v>
      </c>
      <c r="E68" s="35">
        <v>0</v>
      </c>
      <c r="F68" s="35">
        <v>22.6</v>
      </c>
      <c r="G68" s="35">
        <v>92</v>
      </c>
    </row>
    <row r="69" spans="1:7" ht="24.95" customHeight="1" thickBot="1" x14ac:dyDescent="0.3">
      <c r="A69" s="21"/>
      <c r="B69" s="21"/>
      <c r="C69" s="22"/>
      <c r="D69" s="140">
        <f>SUM(D64:D68)</f>
        <v>41.399999999999991</v>
      </c>
      <c r="E69" s="144">
        <f>SUM(E64:E68)</f>
        <v>31.7</v>
      </c>
      <c r="F69" s="144">
        <f>SUM(F64:F68)</f>
        <v>121.76999999999998</v>
      </c>
      <c r="G69" s="141">
        <f>SUM(G64:G68)</f>
        <v>937.3</v>
      </c>
    </row>
    <row r="70" spans="1:7" ht="24.95" customHeight="1" x14ac:dyDescent="0.25">
      <c r="A70" s="52"/>
      <c r="B70" s="52"/>
      <c r="C70" s="38"/>
      <c r="D70" s="38"/>
      <c r="E70" s="38"/>
      <c r="F70" s="38"/>
      <c r="G70" s="38"/>
    </row>
    <row r="71" spans="1:7" ht="24.95" customHeight="1" x14ac:dyDescent="0.3">
      <c r="A71" s="182" t="s">
        <v>8</v>
      </c>
      <c r="B71" s="182"/>
      <c r="C71" s="182"/>
      <c r="D71" s="182"/>
      <c r="E71" s="182"/>
      <c r="F71" s="182"/>
      <c r="G71" s="182"/>
    </row>
    <row r="72" spans="1:7" ht="24.95" customHeight="1" x14ac:dyDescent="0.25">
      <c r="A72" s="14" t="s">
        <v>168</v>
      </c>
      <c r="B72" s="29" t="s">
        <v>169</v>
      </c>
      <c r="C72" s="14" t="s">
        <v>50</v>
      </c>
      <c r="D72" s="34">
        <v>1.1000000000000001</v>
      </c>
      <c r="E72" s="34">
        <v>0</v>
      </c>
      <c r="F72" s="34">
        <v>4.4000000000000004</v>
      </c>
      <c r="G72" s="34">
        <v>21.6</v>
      </c>
    </row>
    <row r="73" spans="1:7" ht="30" customHeight="1" x14ac:dyDescent="0.25">
      <c r="A73" s="14" t="s">
        <v>123</v>
      </c>
      <c r="B73" s="30" t="s">
        <v>124</v>
      </c>
      <c r="C73" s="14" t="s">
        <v>183</v>
      </c>
      <c r="D73" s="34">
        <v>8.4</v>
      </c>
      <c r="E73" s="34">
        <v>9.5</v>
      </c>
      <c r="F73" s="34">
        <v>17</v>
      </c>
      <c r="G73" s="34">
        <v>187.5</v>
      </c>
    </row>
    <row r="74" spans="1:7" ht="29.45" customHeight="1" x14ac:dyDescent="0.25">
      <c r="A74" s="14" t="s">
        <v>133</v>
      </c>
      <c r="B74" s="95" t="s">
        <v>132</v>
      </c>
      <c r="C74" s="14" t="s">
        <v>55</v>
      </c>
      <c r="D74" s="34">
        <v>17.899999999999999</v>
      </c>
      <c r="E74" s="34">
        <v>23</v>
      </c>
      <c r="F74" s="34">
        <v>7.4</v>
      </c>
      <c r="G74" s="34">
        <v>246.7</v>
      </c>
    </row>
    <row r="75" spans="1:7" ht="24.95" customHeight="1" x14ac:dyDescent="0.25">
      <c r="A75" s="14" t="s">
        <v>61</v>
      </c>
      <c r="B75" s="29" t="s">
        <v>99</v>
      </c>
      <c r="C75" s="14" t="s">
        <v>41</v>
      </c>
      <c r="D75" s="34">
        <v>4</v>
      </c>
      <c r="E75" s="34">
        <v>16.600000000000001</v>
      </c>
      <c r="F75" s="34">
        <v>23</v>
      </c>
      <c r="G75" s="34">
        <v>250</v>
      </c>
    </row>
    <row r="76" spans="1:7" ht="30" customHeight="1" x14ac:dyDescent="0.25">
      <c r="A76" s="14"/>
      <c r="B76" s="95" t="s">
        <v>33</v>
      </c>
      <c r="C76" s="14" t="s">
        <v>41</v>
      </c>
      <c r="D76" s="34">
        <v>0</v>
      </c>
      <c r="E76" s="34">
        <v>0</v>
      </c>
      <c r="F76" s="34">
        <v>23</v>
      </c>
      <c r="G76" s="34">
        <v>92</v>
      </c>
    </row>
    <row r="77" spans="1:7" ht="24.95" customHeight="1" x14ac:dyDescent="0.25">
      <c r="A77" s="14"/>
      <c r="B77" s="29" t="s">
        <v>34</v>
      </c>
      <c r="C77" s="27" t="s">
        <v>205</v>
      </c>
      <c r="D77" s="34">
        <v>3.4</v>
      </c>
      <c r="E77" s="34">
        <v>0.7</v>
      </c>
      <c r="F77" s="34">
        <v>31.4</v>
      </c>
      <c r="G77" s="34">
        <v>147</v>
      </c>
    </row>
    <row r="78" spans="1:7" ht="24.95" customHeight="1" thickBot="1" x14ac:dyDescent="0.3">
      <c r="A78" s="14"/>
      <c r="B78" s="29" t="s">
        <v>137</v>
      </c>
      <c r="C78" s="14" t="s">
        <v>43</v>
      </c>
      <c r="D78" s="147">
        <v>3.8</v>
      </c>
      <c r="E78" s="147">
        <v>0.4</v>
      </c>
      <c r="F78" s="147">
        <v>24.6</v>
      </c>
      <c r="G78" s="147">
        <v>117.5</v>
      </c>
    </row>
    <row r="79" spans="1:7" ht="24.95" customHeight="1" thickBot="1" x14ac:dyDescent="0.3">
      <c r="A79" s="31"/>
      <c r="B79" s="31"/>
      <c r="C79" s="32"/>
      <c r="D79" s="151">
        <f>D72+D73+D74+D75+D76+D77+D78</f>
        <v>38.599999999999994</v>
      </c>
      <c r="E79" s="152">
        <f>E72+E73+E74+E75+E76+E77+E78</f>
        <v>50.2</v>
      </c>
      <c r="F79" s="152">
        <f t="shared" ref="F79" si="1">F72+F73+F74+F75+F76+F77+F78</f>
        <v>130.79999999999998</v>
      </c>
      <c r="G79" s="153">
        <f t="shared" ref="G79" si="2">G72+G73+G74+G75+G76+G77+G78</f>
        <v>1062.3</v>
      </c>
    </row>
    <row r="80" spans="1:7" ht="24.95" customHeight="1" x14ac:dyDescent="0.25">
      <c r="A80" s="49"/>
      <c r="B80" s="55"/>
      <c r="C80" s="49"/>
      <c r="D80" s="49"/>
      <c r="E80" s="49"/>
      <c r="F80" s="49"/>
      <c r="G80" s="49"/>
    </row>
    <row r="81" spans="1:7" ht="24.95" customHeight="1" x14ac:dyDescent="0.25">
      <c r="A81" s="49"/>
      <c r="B81" s="49"/>
      <c r="C81" s="49"/>
      <c r="D81" s="78"/>
      <c r="E81" s="78"/>
      <c r="F81" s="78"/>
      <c r="G81" s="78"/>
    </row>
    <row r="82" spans="1:7" ht="24.95" customHeight="1" x14ac:dyDescent="0.3">
      <c r="A82" s="182" t="s">
        <v>85</v>
      </c>
      <c r="B82" s="182"/>
      <c r="C82" s="182"/>
      <c r="D82" s="182"/>
      <c r="E82" s="182"/>
      <c r="F82" s="182"/>
      <c r="G82" s="182"/>
    </row>
    <row r="83" spans="1:7" ht="24.95" customHeight="1" x14ac:dyDescent="0.25">
      <c r="A83" s="12"/>
      <c r="B83" s="12"/>
      <c r="C83" s="13"/>
      <c r="D83" s="11"/>
      <c r="E83" s="11"/>
      <c r="F83" s="11"/>
      <c r="G83" s="11"/>
    </row>
    <row r="84" spans="1:7" ht="24.95" customHeight="1" x14ac:dyDescent="0.25">
      <c r="A84" s="12"/>
      <c r="B84" s="12"/>
      <c r="C84" s="11"/>
      <c r="D84" s="11"/>
      <c r="E84" s="11"/>
      <c r="F84" s="11"/>
      <c r="G84" s="11"/>
    </row>
    <row r="85" spans="1:7" ht="24.95" customHeight="1" thickBot="1" x14ac:dyDescent="0.3">
      <c r="A85" s="12"/>
      <c r="B85" s="12"/>
      <c r="C85" s="13"/>
      <c r="D85" s="35"/>
      <c r="E85" s="35"/>
      <c r="F85" s="35"/>
      <c r="G85" s="35"/>
    </row>
    <row r="86" spans="1:7" ht="24.95" customHeight="1" thickBot="1" x14ac:dyDescent="0.3">
      <c r="A86" s="73"/>
      <c r="B86" s="73"/>
      <c r="C86" s="74"/>
      <c r="D86" s="122">
        <f>SUM(D83:D85)</f>
        <v>0</v>
      </c>
      <c r="E86" s="123">
        <f>SUM(E83:E85)</f>
        <v>0</v>
      </c>
      <c r="F86" s="123">
        <f>SUM(F83:F85)</f>
        <v>0</v>
      </c>
      <c r="G86" s="124">
        <f>SUM(G83:G85)</f>
        <v>0</v>
      </c>
    </row>
    <row r="87" spans="1:7" ht="113.25" customHeight="1" thickBot="1" x14ac:dyDescent="0.3">
      <c r="A87" s="75"/>
      <c r="B87" s="75"/>
      <c r="C87" s="76"/>
      <c r="D87" s="78"/>
      <c r="E87" s="78"/>
      <c r="F87" s="78"/>
      <c r="G87" s="78"/>
    </row>
    <row r="88" spans="1:7" ht="24.95" customHeight="1" thickBot="1" x14ac:dyDescent="0.3">
      <c r="A88" s="200" t="s">
        <v>9</v>
      </c>
      <c r="B88" s="201"/>
      <c r="C88" s="201"/>
      <c r="D88" s="145">
        <f>SUM(+D81+D79+D69)</f>
        <v>79.999999999999986</v>
      </c>
      <c r="E88" s="145">
        <f>SUM(E69+E79+E81+E86)</f>
        <v>81.900000000000006</v>
      </c>
      <c r="F88" s="145">
        <f>SUM(F69+F79+F81+F86)</f>
        <v>252.56999999999996</v>
      </c>
      <c r="G88" s="146">
        <f>SUM(G69+G79+G81+G86)</f>
        <v>1999.6</v>
      </c>
    </row>
    <row r="89" spans="1:7" s="56" customFormat="1" ht="24.95" customHeight="1" x14ac:dyDescent="0.35">
      <c r="A89" s="198" t="s">
        <v>87</v>
      </c>
      <c r="B89" s="199"/>
      <c r="C89" s="199"/>
      <c r="D89" s="199"/>
      <c r="E89" s="199"/>
      <c r="F89" s="199"/>
      <c r="G89" s="199"/>
    </row>
    <row r="90" spans="1:7" s="40" customFormat="1" ht="24.95" customHeight="1" x14ac:dyDescent="0.25">
      <c r="A90" s="59" t="s">
        <v>0</v>
      </c>
      <c r="B90" s="60" t="s">
        <v>1</v>
      </c>
      <c r="C90" s="61" t="s">
        <v>2</v>
      </c>
      <c r="D90" s="60" t="s">
        <v>3</v>
      </c>
      <c r="E90" s="60" t="s">
        <v>4</v>
      </c>
      <c r="F90" s="59" t="s">
        <v>5</v>
      </c>
      <c r="G90" s="60" t="s">
        <v>6</v>
      </c>
    </row>
    <row r="91" spans="1:7" ht="24.95" customHeight="1" x14ac:dyDescent="0.3">
      <c r="A91" s="182" t="s">
        <v>7</v>
      </c>
      <c r="B91" s="182"/>
      <c r="C91" s="182"/>
      <c r="D91" s="182"/>
      <c r="E91" s="182"/>
      <c r="F91" s="182"/>
      <c r="G91" s="182"/>
    </row>
    <row r="92" spans="1:7" ht="23.25" customHeight="1" x14ac:dyDescent="0.25">
      <c r="A92" s="11"/>
      <c r="B92" s="12" t="s">
        <v>28</v>
      </c>
      <c r="C92" s="13">
        <v>0.1</v>
      </c>
      <c r="D92" s="11">
        <v>0.1</v>
      </c>
      <c r="E92" s="11">
        <v>8.3000000000000007</v>
      </c>
      <c r="F92" s="11">
        <v>0.1</v>
      </c>
      <c r="G92" s="11">
        <v>74.8</v>
      </c>
    </row>
    <row r="93" spans="1:7" ht="24.75" hidden="1" customHeight="1" x14ac:dyDescent="0.25">
      <c r="A93" s="14"/>
      <c r="B93" s="33"/>
      <c r="C93" s="14"/>
      <c r="D93" s="34"/>
      <c r="E93" s="34"/>
      <c r="F93" s="14"/>
      <c r="G93" s="34"/>
    </row>
    <row r="94" spans="1:7" ht="32.450000000000003" customHeight="1" x14ac:dyDescent="0.25">
      <c r="A94" s="14" t="s">
        <v>95</v>
      </c>
      <c r="B94" s="93" t="s">
        <v>39</v>
      </c>
      <c r="C94" s="14" t="s">
        <v>167</v>
      </c>
      <c r="D94" s="34">
        <v>36.4</v>
      </c>
      <c r="E94" s="34">
        <v>26.95</v>
      </c>
      <c r="F94" s="34">
        <v>47.8</v>
      </c>
      <c r="G94" s="34">
        <v>584</v>
      </c>
    </row>
    <row r="95" spans="1:7" ht="24.95" customHeight="1" x14ac:dyDescent="0.25">
      <c r="A95" s="14" t="s">
        <v>51</v>
      </c>
      <c r="B95" s="33" t="s">
        <v>52</v>
      </c>
      <c r="C95" s="14" t="s">
        <v>41</v>
      </c>
      <c r="D95" s="34">
        <v>4.9000000000000004</v>
      </c>
      <c r="E95" s="34">
        <v>5</v>
      </c>
      <c r="F95" s="34">
        <v>32.5</v>
      </c>
      <c r="G95" s="34">
        <v>190</v>
      </c>
    </row>
    <row r="96" spans="1:7" ht="24.95" customHeight="1" x14ac:dyDescent="0.25">
      <c r="A96" s="14"/>
      <c r="B96" s="33" t="s">
        <v>42</v>
      </c>
      <c r="C96" s="14" t="s">
        <v>43</v>
      </c>
      <c r="D96" s="34">
        <v>3.8</v>
      </c>
      <c r="E96" s="34">
        <v>1.5</v>
      </c>
      <c r="F96" s="34">
        <v>25.4</v>
      </c>
      <c r="G96" s="34">
        <v>132</v>
      </c>
    </row>
    <row r="97" spans="1:7" ht="24.95" customHeight="1" thickBot="1" x14ac:dyDescent="0.3">
      <c r="A97" s="14"/>
      <c r="B97" s="33" t="s">
        <v>70</v>
      </c>
      <c r="C97" s="14" t="s">
        <v>71</v>
      </c>
      <c r="D97" s="147">
        <v>2.7</v>
      </c>
      <c r="E97" s="147">
        <v>2.5</v>
      </c>
      <c r="F97" s="147">
        <v>18.100000000000001</v>
      </c>
      <c r="G97" s="147">
        <v>92</v>
      </c>
    </row>
    <row r="98" spans="1:7" ht="24.95" customHeight="1" thickBot="1" x14ac:dyDescent="0.3">
      <c r="A98" s="31"/>
      <c r="B98" s="31"/>
      <c r="C98" s="32"/>
      <c r="D98" s="149">
        <f>SUM(D92:D97)</f>
        <v>47.9</v>
      </c>
      <c r="E98" s="150">
        <f>SUM(E92:E97)</f>
        <v>44.25</v>
      </c>
      <c r="F98" s="144">
        <f>SUM(F92:F97)</f>
        <v>123.9</v>
      </c>
      <c r="G98" s="141">
        <f>SUM(G92:G97)</f>
        <v>1072.8</v>
      </c>
    </row>
    <row r="99" spans="1:7" ht="24.95" customHeight="1" x14ac:dyDescent="0.25">
      <c r="A99" s="52"/>
      <c r="B99" s="52"/>
      <c r="C99" s="38"/>
      <c r="D99" s="38"/>
      <c r="E99" s="38"/>
      <c r="F99" s="38"/>
      <c r="G99" s="38"/>
    </row>
    <row r="100" spans="1:7" ht="24.95" customHeight="1" x14ac:dyDescent="0.3">
      <c r="A100" s="182" t="s">
        <v>8</v>
      </c>
      <c r="B100" s="182"/>
      <c r="C100" s="182"/>
      <c r="D100" s="182"/>
      <c r="E100" s="182"/>
      <c r="F100" s="182"/>
      <c r="G100" s="182"/>
    </row>
    <row r="101" spans="1:7" ht="22.5" customHeight="1" x14ac:dyDescent="0.25">
      <c r="A101" s="11" t="s">
        <v>53</v>
      </c>
      <c r="B101" s="12" t="s">
        <v>108</v>
      </c>
      <c r="C101" s="11" t="s">
        <v>50</v>
      </c>
      <c r="D101" s="11">
        <v>3.1</v>
      </c>
      <c r="E101" s="11">
        <v>0</v>
      </c>
      <c r="F101" s="11">
        <v>10.9</v>
      </c>
      <c r="G101" s="11">
        <v>215</v>
      </c>
    </row>
    <row r="102" spans="1:7" ht="31.5" customHeight="1" x14ac:dyDescent="0.25">
      <c r="A102" s="11" t="s">
        <v>54</v>
      </c>
      <c r="B102" s="94" t="s">
        <v>181</v>
      </c>
      <c r="C102" s="11" t="s">
        <v>182</v>
      </c>
      <c r="D102" s="11">
        <v>6.5</v>
      </c>
      <c r="E102" s="11">
        <v>9.3000000000000007</v>
      </c>
      <c r="F102" s="11">
        <v>13.5</v>
      </c>
      <c r="G102" s="16">
        <v>154</v>
      </c>
    </row>
    <row r="103" spans="1:7" ht="27" customHeight="1" x14ac:dyDescent="0.25">
      <c r="A103" s="11" t="s">
        <v>178</v>
      </c>
      <c r="B103" s="94" t="s">
        <v>179</v>
      </c>
      <c r="C103" s="11" t="s">
        <v>69</v>
      </c>
      <c r="D103" s="11">
        <v>19.399999999999999</v>
      </c>
      <c r="E103" s="16">
        <v>7.6</v>
      </c>
      <c r="F103" s="11">
        <v>30.9</v>
      </c>
      <c r="G103" s="16">
        <v>269.2</v>
      </c>
    </row>
    <row r="104" spans="1:7" ht="24.95" customHeight="1" x14ac:dyDescent="0.25">
      <c r="A104" s="11" t="s">
        <v>79</v>
      </c>
      <c r="B104" s="28" t="s">
        <v>98</v>
      </c>
      <c r="C104" s="11" t="s">
        <v>41</v>
      </c>
      <c r="D104" s="11">
        <v>1.2</v>
      </c>
      <c r="E104" s="16">
        <v>0</v>
      </c>
      <c r="F104" s="11">
        <v>31.6</v>
      </c>
      <c r="G104" s="16">
        <v>126</v>
      </c>
    </row>
    <row r="105" spans="1:7" ht="24.95" customHeight="1" x14ac:dyDescent="0.25">
      <c r="A105" s="88"/>
      <c r="B105" s="28" t="s">
        <v>34</v>
      </c>
      <c r="C105" s="89" t="s">
        <v>205</v>
      </c>
      <c r="D105" s="16">
        <v>3.4</v>
      </c>
      <c r="E105" s="16">
        <v>0.7</v>
      </c>
      <c r="F105" s="16">
        <v>31.4</v>
      </c>
      <c r="G105" s="16">
        <v>147</v>
      </c>
    </row>
    <row r="106" spans="1:7" ht="24.95" customHeight="1" x14ac:dyDescent="0.25">
      <c r="A106" s="11"/>
      <c r="B106" s="28" t="s">
        <v>137</v>
      </c>
      <c r="C106" s="14" t="s">
        <v>43</v>
      </c>
      <c r="D106" s="16">
        <v>3.8</v>
      </c>
      <c r="E106" s="16">
        <v>0.4</v>
      </c>
      <c r="F106" s="16">
        <v>24.6</v>
      </c>
      <c r="G106" s="16">
        <v>117.5</v>
      </c>
    </row>
    <row r="107" spans="1:7" ht="24.95" customHeight="1" thickBot="1" x14ac:dyDescent="0.3">
      <c r="A107" s="19"/>
      <c r="B107" s="19"/>
      <c r="C107" s="20"/>
      <c r="D107" s="175">
        <f>SUM(D101:D106)</f>
        <v>37.4</v>
      </c>
      <c r="E107" s="176">
        <f>SUM(E101:E106)</f>
        <v>17.999999999999996</v>
      </c>
      <c r="F107" s="176">
        <f>SUM(F101:F106)</f>
        <v>142.9</v>
      </c>
      <c r="G107" s="178">
        <f>SUM(G101:G106)</f>
        <v>1028.7</v>
      </c>
    </row>
    <row r="108" spans="1:7" ht="24.95" customHeight="1" x14ac:dyDescent="0.25">
      <c r="A108" s="49"/>
      <c r="B108" s="55"/>
      <c r="C108" s="49"/>
      <c r="D108" s="49"/>
      <c r="E108" s="49"/>
      <c r="F108" s="49"/>
      <c r="G108" s="49"/>
    </row>
    <row r="109" spans="1:7" ht="24.95" customHeight="1" x14ac:dyDescent="0.25">
      <c r="A109" s="49"/>
      <c r="B109" s="49"/>
      <c r="C109" s="49"/>
      <c r="D109" s="78"/>
      <c r="E109" s="78"/>
      <c r="F109" s="78"/>
      <c r="G109" s="78"/>
    </row>
    <row r="110" spans="1:7" ht="24.95" customHeight="1" x14ac:dyDescent="0.3">
      <c r="A110" s="182" t="s">
        <v>85</v>
      </c>
      <c r="B110" s="182"/>
      <c r="C110" s="182"/>
      <c r="D110" s="182"/>
      <c r="E110" s="182"/>
      <c r="F110" s="182"/>
      <c r="G110" s="182"/>
    </row>
    <row r="111" spans="1:7" ht="24.95" customHeight="1" x14ac:dyDescent="0.25">
      <c r="A111" s="11"/>
      <c r="B111" s="12"/>
      <c r="C111" s="11"/>
      <c r="D111" s="36"/>
      <c r="E111" s="36"/>
      <c r="F111" s="36"/>
      <c r="G111" s="36"/>
    </row>
    <row r="112" spans="1:7" ht="24.95" customHeight="1" x14ac:dyDescent="0.25">
      <c r="A112" s="11"/>
      <c r="B112" s="12"/>
      <c r="C112" s="11"/>
      <c r="D112" s="36"/>
      <c r="E112" s="36"/>
      <c r="F112" s="36"/>
      <c r="G112" s="36"/>
    </row>
    <row r="113" spans="1:7" ht="24.95" customHeight="1" thickBot="1" x14ac:dyDescent="0.3">
      <c r="A113" s="11"/>
      <c r="B113" s="12"/>
      <c r="C113" s="13"/>
      <c r="D113" s="35"/>
      <c r="E113" s="35"/>
      <c r="F113" s="35"/>
      <c r="G113" s="35"/>
    </row>
    <row r="114" spans="1:7" ht="24.95" customHeight="1" thickBot="1" x14ac:dyDescent="0.3">
      <c r="A114" s="25"/>
      <c r="B114" s="25"/>
      <c r="C114" s="50"/>
      <c r="D114" s="122">
        <f>SUM(D111:D113)</f>
        <v>0</v>
      </c>
      <c r="E114" s="123">
        <f>SUM(E111:E113)</f>
        <v>0</v>
      </c>
      <c r="F114" s="123">
        <f>SUM(F111:F113)</f>
        <v>0</v>
      </c>
      <c r="G114" s="141">
        <f>SUM(G111:G113)</f>
        <v>0</v>
      </c>
    </row>
    <row r="115" spans="1:7" ht="174" customHeight="1" thickBot="1" x14ac:dyDescent="0.3">
      <c r="A115" s="72"/>
      <c r="B115" s="72"/>
      <c r="C115" s="78"/>
      <c r="D115" s="78"/>
      <c r="E115" s="78"/>
      <c r="F115" s="78"/>
      <c r="G115" s="78"/>
    </row>
    <row r="116" spans="1:7" ht="24.95" customHeight="1" thickBot="1" x14ac:dyDescent="0.3">
      <c r="A116" s="200" t="s">
        <v>9</v>
      </c>
      <c r="B116" s="201"/>
      <c r="C116" s="201"/>
      <c r="D116" s="145">
        <f>SUM(+D109+D107+D98)</f>
        <v>85.3</v>
      </c>
      <c r="E116" s="145">
        <f>SUM(+E109+E107+E98)</f>
        <v>62.25</v>
      </c>
      <c r="F116" s="145">
        <f>SUM(F114+F109+F107+F98)</f>
        <v>266.8</v>
      </c>
      <c r="G116" s="146">
        <f>SUM(G114+G109+G107+G98)</f>
        <v>2101.5</v>
      </c>
    </row>
    <row r="117" spans="1:7" s="56" customFormat="1" ht="24.95" customHeight="1" x14ac:dyDescent="0.35">
      <c r="A117" s="198" t="s">
        <v>88</v>
      </c>
      <c r="B117" s="199"/>
      <c r="C117" s="199"/>
      <c r="D117" s="199"/>
      <c r="E117" s="199"/>
      <c r="F117" s="199"/>
      <c r="G117" s="199"/>
    </row>
    <row r="118" spans="1:7" s="40" customFormat="1" ht="24.95" customHeight="1" x14ac:dyDescent="0.25">
      <c r="A118" s="59" t="s">
        <v>0</v>
      </c>
      <c r="B118" s="60" t="s">
        <v>1</v>
      </c>
      <c r="C118" s="61" t="s">
        <v>2</v>
      </c>
      <c r="D118" s="60" t="s">
        <v>3</v>
      </c>
      <c r="E118" s="60" t="s">
        <v>4</v>
      </c>
      <c r="F118" s="59" t="s">
        <v>5</v>
      </c>
      <c r="G118" s="60" t="s">
        <v>6</v>
      </c>
    </row>
    <row r="119" spans="1:7" ht="24.95" customHeight="1" x14ac:dyDescent="0.3">
      <c r="A119" s="182" t="s">
        <v>7</v>
      </c>
      <c r="B119" s="182"/>
      <c r="C119" s="182"/>
      <c r="D119" s="182"/>
      <c r="E119" s="182"/>
      <c r="F119" s="182"/>
      <c r="G119" s="182"/>
    </row>
    <row r="120" spans="1:7" ht="35.25" customHeight="1" x14ac:dyDescent="0.25">
      <c r="A120" s="11" t="s">
        <v>80</v>
      </c>
      <c r="B120" s="48" t="s">
        <v>96</v>
      </c>
      <c r="C120" s="11" t="s">
        <v>81</v>
      </c>
      <c r="D120" s="11">
        <v>19.3</v>
      </c>
      <c r="E120" s="11">
        <v>15.3</v>
      </c>
      <c r="F120" s="11">
        <v>18</v>
      </c>
      <c r="G120" s="11">
        <v>242.65</v>
      </c>
    </row>
    <row r="121" spans="1:7" ht="24.95" customHeight="1" x14ac:dyDescent="0.25">
      <c r="A121" s="11" t="s">
        <v>44</v>
      </c>
      <c r="B121" s="12" t="s">
        <v>45</v>
      </c>
      <c r="C121" s="102">
        <v>5.0000000000000001E-3</v>
      </c>
      <c r="D121" s="11">
        <v>4.2</v>
      </c>
      <c r="E121" s="11">
        <v>11</v>
      </c>
      <c r="F121" s="11">
        <v>29</v>
      </c>
      <c r="G121" s="11">
        <v>252</v>
      </c>
    </row>
    <row r="122" spans="1:7" ht="24.95" customHeight="1" x14ac:dyDescent="0.25">
      <c r="A122" s="11" t="s">
        <v>47</v>
      </c>
      <c r="B122" s="12" t="s">
        <v>48</v>
      </c>
      <c r="C122" s="11" t="s">
        <v>41</v>
      </c>
      <c r="D122" s="11">
        <v>2.5</v>
      </c>
      <c r="E122" s="11">
        <v>3.6</v>
      </c>
      <c r="F122" s="11">
        <v>28.7</v>
      </c>
      <c r="G122" s="16">
        <v>152</v>
      </c>
    </row>
    <row r="123" spans="1:7" ht="24.95" customHeight="1" x14ac:dyDescent="0.25">
      <c r="A123" s="11"/>
      <c r="B123" s="12" t="s">
        <v>135</v>
      </c>
      <c r="C123" s="11" t="s">
        <v>50</v>
      </c>
      <c r="D123" s="11">
        <v>0.6</v>
      </c>
      <c r="E123" s="11">
        <v>0</v>
      </c>
      <c r="F123" s="11">
        <v>4.2</v>
      </c>
      <c r="G123" s="16">
        <v>19</v>
      </c>
    </row>
    <row r="124" spans="1:7" ht="24.95" customHeight="1" thickBot="1" x14ac:dyDescent="0.3">
      <c r="A124" s="11"/>
      <c r="B124" s="12" t="s">
        <v>42</v>
      </c>
      <c r="C124" s="14" t="s">
        <v>43</v>
      </c>
      <c r="D124" s="35">
        <v>3.8</v>
      </c>
      <c r="E124" s="35">
        <v>1.5</v>
      </c>
      <c r="F124" s="35">
        <v>25.4</v>
      </c>
      <c r="G124" s="35">
        <v>132</v>
      </c>
    </row>
    <row r="125" spans="1:7" ht="24.95" customHeight="1" thickBot="1" x14ac:dyDescent="0.3">
      <c r="A125" s="19"/>
      <c r="B125" s="19"/>
      <c r="C125" s="20"/>
      <c r="D125" s="122">
        <f>SUM(D120:D124)</f>
        <v>30.400000000000002</v>
      </c>
      <c r="E125" s="123">
        <f>SUM(E120:E124)</f>
        <v>31.400000000000002</v>
      </c>
      <c r="F125" s="123">
        <f>SUM(F120:F124)</f>
        <v>105.30000000000001</v>
      </c>
      <c r="G125" s="141">
        <f>SUM(G120:G124)</f>
        <v>797.65</v>
      </c>
    </row>
    <row r="126" spans="1:7" ht="24.95" customHeight="1" x14ac:dyDescent="0.3">
      <c r="A126" s="182" t="s">
        <v>8</v>
      </c>
      <c r="B126" s="182"/>
      <c r="C126" s="182"/>
      <c r="D126" s="187"/>
      <c r="E126" s="187"/>
      <c r="F126" s="187"/>
      <c r="G126" s="187"/>
    </row>
    <row r="127" spans="1:7" ht="24.95" customHeight="1" x14ac:dyDescent="0.25">
      <c r="A127" s="11" t="s">
        <v>94</v>
      </c>
      <c r="B127" s="12" t="s">
        <v>93</v>
      </c>
      <c r="C127" s="14" t="s">
        <v>50</v>
      </c>
      <c r="D127" s="11">
        <v>1.9</v>
      </c>
      <c r="E127" s="11">
        <v>15</v>
      </c>
      <c r="F127" s="11">
        <v>12.2</v>
      </c>
      <c r="G127" s="11">
        <v>189</v>
      </c>
    </row>
    <row r="128" spans="1:7" ht="33" customHeight="1" x14ac:dyDescent="0.25">
      <c r="A128" s="11" t="s">
        <v>60</v>
      </c>
      <c r="B128" s="30" t="s">
        <v>109</v>
      </c>
      <c r="C128" s="11" t="s">
        <v>183</v>
      </c>
      <c r="D128" s="11">
        <v>8</v>
      </c>
      <c r="E128" s="11">
        <v>5</v>
      </c>
      <c r="F128" s="11">
        <v>21.8</v>
      </c>
      <c r="G128" s="11">
        <v>179.6</v>
      </c>
    </row>
    <row r="129" spans="1:7" ht="24.75" customHeight="1" x14ac:dyDescent="0.25">
      <c r="A129" s="11" t="s">
        <v>184</v>
      </c>
      <c r="B129" s="12" t="s">
        <v>185</v>
      </c>
      <c r="C129" s="11" t="s">
        <v>186</v>
      </c>
      <c r="D129" s="11">
        <v>13.6</v>
      </c>
      <c r="E129" s="11">
        <v>11.3</v>
      </c>
      <c r="F129" s="11">
        <v>11</v>
      </c>
      <c r="G129" s="11">
        <v>202.3</v>
      </c>
    </row>
    <row r="130" spans="1:7" ht="24.75" hidden="1" customHeight="1" x14ac:dyDescent="0.25">
      <c r="A130" s="11"/>
      <c r="B130" s="12"/>
      <c r="C130" s="11"/>
      <c r="D130" s="11"/>
      <c r="E130" s="11"/>
      <c r="F130" s="11"/>
      <c r="G130" s="11"/>
    </row>
    <row r="131" spans="1:7" ht="24.75" customHeight="1" x14ac:dyDescent="0.25">
      <c r="A131" s="11" t="s">
        <v>58</v>
      </c>
      <c r="B131" s="12" t="s">
        <v>59</v>
      </c>
      <c r="C131" s="11" t="s">
        <v>41</v>
      </c>
      <c r="D131" s="11">
        <v>4.8</v>
      </c>
      <c r="E131" s="11">
        <v>8</v>
      </c>
      <c r="F131" s="11">
        <v>49</v>
      </c>
      <c r="G131" s="11">
        <v>292</v>
      </c>
    </row>
    <row r="132" spans="1:7" ht="24.95" customHeight="1" x14ac:dyDescent="0.25">
      <c r="A132" s="11"/>
      <c r="B132" s="12" t="s">
        <v>33</v>
      </c>
      <c r="C132" s="11" t="s">
        <v>41</v>
      </c>
      <c r="D132" s="11">
        <v>0</v>
      </c>
      <c r="E132" s="11">
        <v>0</v>
      </c>
      <c r="F132" s="11">
        <v>23</v>
      </c>
      <c r="G132" s="11">
        <v>92</v>
      </c>
    </row>
    <row r="133" spans="1:7" ht="24.95" customHeight="1" x14ac:dyDescent="0.25">
      <c r="A133" s="11"/>
      <c r="B133" s="12" t="s">
        <v>34</v>
      </c>
      <c r="C133" s="27" t="s">
        <v>205</v>
      </c>
      <c r="D133" s="11">
        <v>3.4</v>
      </c>
      <c r="E133" s="11">
        <v>0.7</v>
      </c>
      <c r="F133" s="11">
        <v>31.4</v>
      </c>
      <c r="G133" s="11">
        <v>147</v>
      </c>
    </row>
    <row r="134" spans="1:7" ht="24.95" customHeight="1" thickBot="1" x14ac:dyDescent="0.3">
      <c r="A134" s="11"/>
      <c r="B134" s="12" t="s">
        <v>137</v>
      </c>
      <c r="C134" s="14" t="s">
        <v>43</v>
      </c>
      <c r="D134" s="35">
        <v>3.8</v>
      </c>
      <c r="E134" s="35">
        <v>0.4</v>
      </c>
      <c r="F134" s="35">
        <v>24.6</v>
      </c>
      <c r="G134" s="35">
        <v>117.5</v>
      </c>
    </row>
    <row r="135" spans="1:7" ht="24.95" customHeight="1" thickBot="1" x14ac:dyDescent="0.3">
      <c r="A135" s="21"/>
      <c r="B135" s="21"/>
      <c r="C135" s="22"/>
      <c r="D135" s="122">
        <f>SUM(D127:D134)</f>
        <v>35.5</v>
      </c>
      <c r="E135" s="123">
        <f>SUM(E127:E134)</f>
        <v>40.4</v>
      </c>
      <c r="F135" s="123">
        <f>SUM(F127:F134)</f>
        <v>173</v>
      </c>
      <c r="G135" s="124">
        <f>SUM(G127:G134)</f>
        <v>1219.4000000000001</v>
      </c>
    </row>
    <row r="136" spans="1:7" ht="24.95" customHeight="1" x14ac:dyDescent="0.25">
      <c r="A136" s="44"/>
      <c r="B136" s="49"/>
      <c r="C136" s="49"/>
      <c r="D136" s="79"/>
      <c r="E136" s="79"/>
      <c r="F136" s="79"/>
      <c r="G136" s="79"/>
    </row>
    <row r="137" spans="1:7" ht="24.95" customHeight="1" x14ac:dyDescent="0.3">
      <c r="A137" s="188" t="s">
        <v>85</v>
      </c>
      <c r="B137" s="188"/>
      <c r="C137" s="188"/>
      <c r="D137" s="188"/>
      <c r="E137" s="188"/>
      <c r="F137" s="188"/>
      <c r="G137" s="188"/>
    </row>
    <row r="138" spans="1:7" ht="24.95" customHeight="1" x14ac:dyDescent="0.25">
      <c r="A138" s="23"/>
      <c r="B138" s="12"/>
      <c r="C138" s="13"/>
      <c r="D138" s="37"/>
      <c r="E138" s="37"/>
      <c r="F138" s="37"/>
      <c r="G138" s="37"/>
    </row>
    <row r="139" spans="1:7" ht="24.95" customHeight="1" x14ac:dyDescent="0.25">
      <c r="A139" s="23"/>
      <c r="B139" s="12"/>
      <c r="C139" s="11"/>
      <c r="D139" s="37"/>
      <c r="E139" s="37"/>
      <c r="F139" s="37"/>
      <c r="G139" s="37"/>
    </row>
    <row r="140" spans="1:7" ht="24.95" customHeight="1" thickBot="1" x14ac:dyDescent="0.3">
      <c r="A140" s="23"/>
      <c r="B140" s="12"/>
      <c r="C140" s="11"/>
      <c r="D140" s="37"/>
      <c r="E140" s="37"/>
      <c r="F140" s="37"/>
      <c r="G140" s="37"/>
    </row>
    <row r="141" spans="1:7" ht="24.95" customHeight="1" thickBot="1" x14ac:dyDescent="0.3">
      <c r="A141" s="25"/>
      <c r="B141" s="25"/>
      <c r="C141" s="50"/>
      <c r="D141" s="140">
        <f>SUM(D138:D140)</f>
        <v>0</v>
      </c>
      <c r="E141" s="144">
        <f>SUM(E138:E140)</f>
        <v>0</v>
      </c>
      <c r="F141" s="144">
        <f>SUM(F138:F140)</f>
        <v>0</v>
      </c>
      <c r="G141" s="141">
        <f>SUM(G138:G140)</f>
        <v>0</v>
      </c>
    </row>
    <row r="142" spans="1:7" ht="198.75" customHeight="1" thickBot="1" x14ac:dyDescent="0.3">
      <c r="A142" s="72"/>
      <c r="B142" s="72"/>
      <c r="C142" s="64"/>
      <c r="D142" s="79"/>
      <c r="E142" s="79"/>
      <c r="F142" s="79"/>
      <c r="G142" s="79"/>
    </row>
    <row r="143" spans="1:7" ht="24.95" customHeight="1" thickBot="1" x14ac:dyDescent="0.3">
      <c r="A143" s="204" t="s">
        <v>9</v>
      </c>
      <c r="B143" s="205"/>
      <c r="C143" s="206"/>
      <c r="D143" s="142">
        <f>SUM(D141+D136+D135+D125)</f>
        <v>65.900000000000006</v>
      </c>
      <c r="E143" s="142">
        <f>SUM(E141+E136+E135+E125)</f>
        <v>71.8</v>
      </c>
      <c r="F143" s="142">
        <f>SUM(F141+F136+F135+F125)</f>
        <v>278.3</v>
      </c>
      <c r="G143" s="143">
        <f>SUM(G141+G136+G135+G125)</f>
        <v>2017.0500000000002</v>
      </c>
    </row>
    <row r="144" spans="1:7" ht="1.35" customHeight="1" x14ac:dyDescent="0.25">
      <c r="A144" s="38"/>
      <c r="B144" s="20"/>
      <c r="C144" s="20"/>
      <c r="D144" s="39"/>
      <c r="E144" s="39"/>
      <c r="F144" s="39"/>
      <c r="G144" s="39"/>
    </row>
    <row r="145" spans="1:7" ht="24.95" customHeight="1" x14ac:dyDescent="0.3">
      <c r="A145" s="202" t="s">
        <v>89</v>
      </c>
      <c r="B145" s="203"/>
      <c r="C145" s="203"/>
      <c r="D145" s="203"/>
      <c r="E145" s="203"/>
      <c r="F145" s="203"/>
      <c r="G145" s="203"/>
    </row>
    <row r="146" spans="1:7" s="40" customFormat="1" ht="24.95" customHeight="1" x14ac:dyDescent="0.25">
      <c r="A146" s="59" t="s">
        <v>0</v>
      </c>
      <c r="B146" s="60" t="s">
        <v>1</v>
      </c>
      <c r="C146" s="61" t="s">
        <v>2</v>
      </c>
      <c r="D146" s="60" t="s">
        <v>3</v>
      </c>
      <c r="E146" s="60" t="s">
        <v>4</v>
      </c>
      <c r="F146" s="59" t="s">
        <v>5</v>
      </c>
      <c r="G146" s="60" t="s">
        <v>6</v>
      </c>
    </row>
    <row r="147" spans="1:7" ht="24.95" customHeight="1" x14ac:dyDescent="0.3">
      <c r="A147" s="182" t="s">
        <v>7</v>
      </c>
      <c r="B147" s="182"/>
      <c r="C147" s="182"/>
      <c r="D147" s="182"/>
      <c r="E147" s="182"/>
      <c r="F147" s="182"/>
      <c r="G147" s="182"/>
    </row>
    <row r="148" spans="1:7" ht="24.95" customHeight="1" x14ac:dyDescent="0.25">
      <c r="A148" s="11" t="s">
        <v>75</v>
      </c>
      <c r="B148" s="12" t="s">
        <v>27</v>
      </c>
      <c r="C148" s="14" t="s">
        <v>40</v>
      </c>
      <c r="D148" s="16">
        <v>8.6</v>
      </c>
      <c r="E148" s="11">
        <v>8.6</v>
      </c>
      <c r="F148" s="11">
        <v>0</v>
      </c>
      <c r="G148" s="16">
        <v>112.2</v>
      </c>
    </row>
    <row r="149" spans="1:7" ht="33.75" customHeight="1" x14ac:dyDescent="0.25">
      <c r="A149" s="11" t="s">
        <v>101</v>
      </c>
      <c r="B149" s="48" t="s">
        <v>102</v>
      </c>
      <c r="C149" s="14" t="s">
        <v>103</v>
      </c>
      <c r="D149" s="16">
        <v>11.4</v>
      </c>
      <c r="E149" s="16">
        <v>8.6</v>
      </c>
      <c r="F149" s="16">
        <v>84.2</v>
      </c>
      <c r="G149" s="16">
        <v>459.6</v>
      </c>
    </row>
    <row r="150" spans="1:7" ht="24.95" customHeight="1" x14ac:dyDescent="0.25">
      <c r="A150" s="11" t="s">
        <v>51</v>
      </c>
      <c r="B150" s="12" t="s">
        <v>52</v>
      </c>
      <c r="C150" s="14" t="s">
        <v>41</v>
      </c>
      <c r="D150" s="11">
        <v>2.84</v>
      </c>
      <c r="E150" s="16">
        <v>2.2000000000000002</v>
      </c>
      <c r="F150" s="11">
        <v>19.350000000000001</v>
      </c>
      <c r="G150" s="11">
        <v>106.95</v>
      </c>
    </row>
    <row r="151" spans="1:7" ht="24.95" customHeight="1" x14ac:dyDescent="0.25">
      <c r="A151" s="11"/>
      <c r="B151" s="12" t="s">
        <v>42</v>
      </c>
      <c r="C151" s="14" t="s">
        <v>43</v>
      </c>
      <c r="D151" s="16">
        <v>3.8</v>
      </c>
      <c r="E151" s="16">
        <v>1.5</v>
      </c>
      <c r="F151" s="16">
        <v>25.4</v>
      </c>
      <c r="G151" s="16">
        <v>132</v>
      </c>
    </row>
    <row r="152" spans="1:7" ht="24.95" customHeight="1" thickBot="1" x14ac:dyDescent="0.3">
      <c r="A152" s="11"/>
      <c r="B152" s="12" t="s">
        <v>204</v>
      </c>
      <c r="C152" s="14" t="s">
        <v>50</v>
      </c>
      <c r="D152" s="139">
        <v>2.7</v>
      </c>
      <c r="E152" s="139">
        <v>2.5</v>
      </c>
      <c r="F152" s="139">
        <v>18.100000000000001</v>
      </c>
      <c r="G152" s="139">
        <v>94</v>
      </c>
    </row>
    <row r="153" spans="1:7" ht="24.95" customHeight="1" thickBot="1" x14ac:dyDescent="0.3">
      <c r="A153" s="19"/>
      <c r="B153" s="19"/>
      <c r="C153" s="20"/>
      <c r="D153" s="140">
        <f>SUM(D148:D152)</f>
        <v>29.34</v>
      </c>
      <c r="E153" s="123">
        <f>SUM(E148:E152)</f>
        <v>23.4</v>
      </c>
      <c r="F153" s="123">
        <f>SUM(F148:F152)</f>
        <v>147.05000000000001</v>
      </c>
      <c r="G153" s="141">
        <f>SUM(G148:G152)</f>
        <v>904.75000000000011</v>
      </c>
    </row>
    <row r="154" spans="1:7" ht="24.95" customHeight="1" x14ac:dyDescent="0.3">
      <c r="A154" s="182" t="s">
        <v>8</v>
      </c>
      <c r="B154" s="182"/>
      <c r="C154" s="182"/>
      <c r="D154" s="187"/>
      <c r="E154" s="187"/>
      <c r="F154" s="187"/>
      <c r="G154" s="187"/>
    </row>
    <row r="155" spans="1:7" ht="24.95" customHeight="1" x14ac:dyDescent="0.25">
      <c r="A155" s="11"/>
      <c r="B155" s="12"/>
      <c r="C155" s="11"/>
      <c r="D155" s="16"/>
      <c r="E155" s="16"/>
      <c r="F155" s="16"/>
      <c r="G155" s="16"/>
    </row>
    <row r="156" spans="1:7" ht="24.95" customHeight="1" x14ac:dyDescent="0.25">
      <c r="A156" s="11"/>
      <c r="B156" s="12"/>
      <c r="C156" s="11"/>
      <c r="D156" s="11"/>
      <c r="E156" s="11"/>
      <c r="F156" s="11"/>
      <c r="G156" s="11"/>
    </row>
    <row r="157" spans="1:7" ht="24.95" customHeight="1" x14ac:dyDescent="0.25">
      <c r="A157" s="11"/>
      <c r="B157" s="12"/>
      <c r="C157" s="11"/>
      <c r="D157" s="11"/>
      <c r="E157" s="11"/>
      <c r="F157" s="11"/>
      <c r="G157" s="11"/>
    </row>
    <row r="158" spans="1:7" ht="24.95" customHeight="1" x14ac:dyDescent="0.25">
      <c r="A158" s="11"/>
      <c r="B158" s="12"/>
      <c r="C158" s="14"/>
      <c r="D158" s="11"/>
      <c r="E158" s="11"/>
      <c r="F158" s="11"/>
      <c r="G158" s="11"/>
    </row>
    <row r="159" spans="1:7" ht="24.95" customHeight="1" x14ac:dyDescent="0.25">
      <c r="A159" s="88"/>
      <c r="B159" s="12"/>
      <c r="C159" s="90"/>
      <c r="D159" s="11"/>
      <c r="E159" s="11"/>
      <c r="F159" s="11"/>
      <c r="G159" s="11"/>
    </row>
    <row r="160" spans="1:7" ht="24.95" customHeight="1" x14ac:dyDescent="0.25">
      <c r="A160" s="88"/>
      <c r="B160" s="12"/>
      <c r="C160" s="89"/>
      <c r="D160" s="11"/>
      <c r="E160" s="11"/>
      <c r="F160" s="11"/>
      <c r="G160" s="11"/>
    </row>
    <row r="161" spans="1:7" ht="24.95" customHeight="1" x14ac:dyDescent="0.25">
      <c r="A161" s="88"/>
      <c r="B161" s="12"/>
      <c r="C161" s="89"/>
      <c r="D161" s="35"/>
      <c r="E161" s="35"/>
      <c r="F161" s="35"/>
      <c r="G161" s="35"/>
    </row>
    <row r="162" spans="1:7" ht="24.95" customHeight="1" x14ac:dyDescent="0.25">
      <c r="A162" s="19"/>
      <c r="B162" s="19"/>
      <c r="C162" s="46"/>
      <c r="D162" s="58">
        <f>D155+D156+D157+D158+D159+D160+D161</f>
        <v>0</v>
      </c>
      <c r="E162" s="58">
        <f>E155+E156+E157+E158+E159+E160+E161</f>
        <v>0</v>
      </c>
      <c r="F162" s="58">
        <f>F155+F156+F157+F158+F159+F160+F161</f>
        <v>0</v>
      </c>
      <c r="G162" s="58">
        <f>G155+G156+G157+G158+G159+G160+G161</f>
        <v>0</v>
      </c>
    </row>
    <row r="163" spans="1:7" ht="24.95" customHeight="1" x14ac:dyDescent="0.25">
      <c r="A163" s="44"/>
      <c r="B163" s="49"/>
      <c r="C163" s="44"/>
      <c r="D163" s="87"/>
      <c r="E163" s="87"/>
      <c r="F163" s="87"/>
      <c r="G163" s="87"/>
    </row>
    <row r="164" spans="1:7" ht="24.95" customHeight="1" x14ac:dyDescent="0.3">
      <c r="A164" s="188" t="s">
        <v>85</v>
      </c>
      <c r="B164" s="188"/>
      <c r="C164" s="188"/>
      <c r="D164" s="188"/>
      <c r="E164" s="188"/>
      <c r="F164" s="188"/>
      <c r="G164" s="188"/>
    </row>
    <row r="165" spans="1:7" ht="24.95" customHeight="1" x14ac:dyDescent="0.25">
      <c r="A165" s="23"/>
      <c r="B165" s="12"/>
      <c r="C165" s="23"/>
      <c r="D165" s="23"/>
      <c r="E165" s="23"/>
      <c r="F165" s="23"/>
      <c r="G165" s="23"/>
    </row>
    <row r="166" spans="1:7" ht="24.95" customHeight="1" x14ac:dyDescent="0.25">
      <c r="A166" s="23"/>
      <c r="B166" s="12"/>
      <c r="C166" s="23"/>
      <c r="D166" s="23"/>
      <c r="E166" s="23"/>
      <c r="F166" s="23"/>
      <c r="G166" s="23"/>
    </row>
    <row r="167" spans="1:7" ht="24.95" customHeight="1" x14ac:dyDescent="0.25">
      <c r="A167" s="23"/>
      <c r="B167" s="12"/>
      <c r="C167" s="23"/>
      <c r="D167" s="23"/>
      <c r="E167" s="23"/>
      <c r="F167" s="23"/>
      <c r="G167" s="23"/>
    </row>
    <row r="168" spans="1:7" ht="24.95" customHeight="1" x14ac:dyDescent="0.25">
      <c r="A168" s="23"/>
      <c r="B168" s="12"/>
      <c r="C168" s="24"/>
      <c r="D168" s="23"/>
      <c r="E168" s="23"/>
      <c r="F168" s="23"/>
      <c r="G168" s="23"/>
    </row>
    <row r="169" spans="1:7" ht="24.95" customHeight="1" x14ac:dyDescent="0.25">
      <c r="A169" s="23"/>
      <c r="B169" s="12"/>
      <c r="C169" s="23"/>
      <c r="D169" s="54"/>
      <c r="E169" s="54"/>
      <c r="F169" s="54"/>
      <c r="G169" s="54"/>
    </row>
    <row r="170" spans="1:7" ht="24.6" customHeight="1" x14ac:dyDescent="0.25">
      <c r="A170" s="69"/>
      <c r="B170" s="73"/>
      <c r="C170" s="71"/>
      <c r="D170" s="58">
        <f>SUM(D165:D169)</f>
        <v>0</v>
      </c>
      <c r="E170" s="58">
        <f>SUM(E165:E169)</f>
        <v>0</v>
      </c>
      <c r="F170" s="58">
        <f>SUM(F165:F169)</f>
        <v>0</v>
      </c>
      <c r="G170" s="58">
        <f>SUM(G165:G169)</f>
        <v>0</v>
      </c>
    </row>
    <row r="171" spans="1:7" ht="147.75" customHeight="1" thickBot="1" x14ac:dyDescent="0.3">
      <c r="A171" s="69"/>
      <c r="B171" s="73"/>
      <c r="C171" s="71"/>
      <c r="D171" s="78"/>
      <c r="E171" s="78"/>
      <c r="F171" s="78"/>
      <c r="G171" s="78"/>
    </row>
    <row r="172" spans="1:7" ht="24.6" customHeight="1" thickBot="1" x14ac:dyDescent="0.3">
      <c r="A172" s="200" t="s">
        <v>9</v>
      </c>
      <c r="B172" s="201"/>
      <c r="C172" s="201"/>
      <c r="D172" s="130">
        <f>SUM(D170+D163+D162+D153)</f>
        <v>29.34</v>
      </c>
      <c r="E172" s="130">
        <f>SUM(E170+E163+E162+E153)</f>
        <v>23.4</v>
      </c>
      <c r="F172" s="130">
        <f>SUM(F170+F163+F162+F153)</f>
        <v>147.05000000000001</v>
      </c>
      <c r="G172" s="138">
        <f>SUM(G170+G163+G162+G153)</f>
        <v>904.75000000000011</v>
      </c>
    </row>
    <row r="173" spans="1:7" ht="24.95" customHeight="1" x14ac:dyDescent="0.3">
      <c r="A173" s="192" t="s">
        <v>105</v>
      </c>
      <c r="B173" s="193"/>
      <c r="C173" s="193"/>
      <c r="D173" s="193"/>
      <c r="E173" s="193"/>
      <c r="F173" s="193"/>
      <c r="G173" s="194"/>
    </row>
    <row r="174" spans="1:7" ht="24.95" customHeight="1" x14ac:dyDescent="0.3">
      <c r="A174" s="202" t="s">
        <v>82</v>
      </c>
      <c r="B174" s="203"/>
      <c r="C174" s="203"/>
      <c r="D174" s="203"/>
      <c r="E174" s="203"/>
      <c r="F174" s="203"/>
      <c r="G174" s="203"/>
    </row>
    <row r="175" spans="1:7" s="40" customFormat="1" ht="24.95" customHeight="1" x14ac:dyDescent="0.25">
      <c r="A175" s="59" t="s">
        <v>0</v>
      </c>
      <c r="B175" s="60" t="s">
        <v>1</v>
      </c>
      <c r="C175" s="61" t="s">
        <v>2</v>
      </c>
      <c r="D175" s="60" t="s">
        <v>3</v>
      </c>
      <c r="E175" s="60" t="s">
        <v>4</v>
      </c>
      <c r="F175" s="59" t="s">
        <v>5</v>
      </c>
      <c r="G175" s="60" t="s">
        <v>6</v>
      </c>
    </row>
    <row r="176" spans="1:7" ht="24.95" customHeight="1" x14ac:dyDescent="0.3">
      <c r="A176" s="182" t="s">
        <v>7</v>
      </c>
      <c r="B176" s="182"/>
      <c r="C176" s="182"/>
      <c r="D176" s="182"/>
      <c r="E176" s="182"/>
      <c r="F176" s="182"/>
      <c r="G176" s="182"/>
    </row>
    <row r="177" spans="1:7" ht="24.95" customHeight="1" x14ac:dyDescent="0.25">
      <c r="A177" s="41" t="s">
        <v>75</v>
      </c>
      <c r="B177" s="29" t="s">
        <v>27</v>
      </c>
      <c r="C177" s="14" t="s">
        <v>40</v>
      </c>
      <c r="D177" s="34">
        <v>7.8</v>
      </c>
      <c r="E177" s="34">
        <v>8</v>
      </c>
      <c r="F177" s="34">
        <v>0</v>
      </c>
      <c r="G177" s="34">
        <v>105.6</v>
      </c>
    </row>
    <row r="178" spans="1:7" ht="24.95" customHeight="1" x14ac:dyDescent="0.25">
      <c r="A178" s="23" t="s">
        <v>126</v>
      </c>
      <c r="B178" s="12" t="s">
        <v>187</v>
      </c>
      <c r="C178" s="11" t="s">
        <v>128</v>
      </c>
      <c r="D178" s="11">
        <v>8.6</v>
      </c>
      <c r="E178" s="11">
        <v>10.9</v>
      </c>
      <c r="F178" s="11">
        <v>31.65</v>
      </c>
      <c r="G178" s="11">
        <v>320.7</v>
      </c>
    </row>
    <row r="179" spans="1:7" ht="24.95" customHeight="1" x14ac:dyDescent="0.25">
      <c r="A179" s="23" t="s">
        <v>51</v>
      </c>
      <c r="B179" s="12" t="s">
        <v>52</v>
      </c>
      <c r="C179" s="11" t="s">
        <v>41</v>
      </c>
      <c r="D179" s="11">
        <v>4.9000000000000004</v>
      </c>
      <c r="E179" s="11">
        <v>5</v>
      </c>
      <c r="F179" s="11">
        <v>32.5</v>
      </c>
      <c r="G179" s="11">
        <v>190</v>
      </c>
    </row>
    <row r="180" spans="1:7" ht="24.95" customHeight="1" x14ac:dyDescent="0.25">
      <c r="A180" s="23"/>
      <c r="B180" s="12" t="s">
        <v>42</v>
      </c>
      <c r="C180" s="14" t="s">
        <v>43</v>
      </c>
      <c r="D180" s="11">
        <v>3.8</v>
      </c>
      <c r="E180" s="11">
        <v>1.5</v>
      </c>
      <c r="F180" s="11">
        <v>25.4</v>
      </c>
      <c r="G180" s="11">
        <v>132</v>
      </c>
    </row>
    <row r="181" spans="1:7" ht="24.95" customHeight="1" thickBot="1" x14ac:dyDescent="0.3">
      <c r="A181" s="23"/>
      <c r="B181" s="12" t="s">
        <v>70</v>
      </c>
      <c r="C181" s="11" t="s">
        <v>71</v>
      </c>
      <c r="D181" s="35">
        <v>2.7</v>
      </c>
      <c r="E181" s="35">
        <v>2.5</v>
      </c>
      <c r="F181" s="35">
        <v>18.100000000000001</v>
      </c>
      <c r="G181" s="35">
        <v>94</v>
      </c>
    </row>
    <row r="182" spans="1:7" ht="24.95" customHeight="1" thickBot="1" x14ac:dyDescent="0.3">
      <c r="A182" s="52"/>
      <c r="B182" s="52"/>
      <c r="C182" s="38"/>
      <c r="D182" s="135">
        <f>SUM(D177:D181)</f>
        <v>27.799999999999997</v>
      </c>
      <c r="E182" s="136">
        <f>SUM(E177:E181)</f>
        <v>27.9</v>
      </c>
      <c r="F182" s="136">
        <f>SUM(F177:F181)</f>
        <v>107.65</v>
      </c>
      <c r="G182" s="137">
        <f>SUM(G177:G181)</f>
        <v>842.3</v>
      </c>
    </row>
    <row r="183" spans="1:7" ht="24.95" customHeight="1" x14ac:dyDescent="0.3">
      <c r="A183" s="182" t="s">
        <v>8</v>
      </c>
      <c r="B183" s="182"/>
      <c r="C183" s="182"/>
      <c r="D183" s="187"/>
      <c r="E183" s="187"/>
      <c r="F183" s="187"/>
      <c r="G183" s="187"/>
    </row>
    <row r="184" spans="1:7" ht="24.95" customHeight="1" x14ac:dyDescent="0.25">
      <c r="A184" s="11" t="s">
        <v>168</v>
      </c>
      <c r="B184" s="12" t="s">
        <v>180</v>
      </c>
      <c r="C184" s="11" t="s">
        <v>50</v>
      </c>
      <c r="D184" s="11">
        <v>0.6</v>
      </c>
      <c r="E184" s="11">
        <v>0</v>
      </c>
      <c r="F184" s="11">
        <v>4.2</v>
      </c>
      <c r="G184" s="11">
        <v>19</v>
      </c>
    </row>
    <row r="185" spans="1:7" ht="30" customHeight="1" x14ac:dyDescent="0.25">
      <c r="A185" s="11" t="s">
        <v>110</v>
      </c>
      <c r="B185" s="15" t="s">
        <v>111</v>
      </c>
      <c r="C185" s="11" t="s">
        <v>112</v>
      </c>
      <c r="D185" s="11">
        <v>11.4</v>
      </c>
      <c r="E185" s="11">
        <v>2.8</v>
      </c>
      <c r="F185" s="11">
        <v>27.3</v>
      </c>
      <c r="G185" s="11">
        <v>175.8</v>
      </c>
    </row>
    <row r="186" spans="1:7" ht="24.95" customHeight="1" x14ac:dyDescent="0.25">
      <c r="A186" s="11" t="s">
        <v>113</v>
      </c>
      <c r="B186" s="12" t="s">
        <v>114</v>
      </c>
      <c r="C186" s="11" t="s">
        <v>49</v>
      </c>
      <c r="D186" s="11">
        <v>25.9</v>
      </c>
      <c r="E186" s="11">
        <v>26.6</v>
      </c>
      <c r="F186" s="11">
        <v>0.14000000000000001</v>
      </c>
      <c r="G186" s="11">
        <v>278.60000000000002</v>
      </c>
    </row>
    <row r="187" spans="1:7" ht="24.95" customHeight="1" x14ac:dyDescent="0.25">
      <c r="A187" s="11" t="s">
        <v>115</v>
      </c>
      <c r="B187" s="12" t="s">
        <v>116</v>
      </c>
      <c r="C187" s="11" t="s">
        <v>41</v>
      </c>
      <c r="D187" s="11">
        <v>4.5999999999999996</v>
      </c>
      <c r="E187" s="11">
        <v>6.2</v>
      </c>
      <c r="F187" s="11">
        <v>24.8</v>
      </c>
      <c r="G187" s="11">
        <v>170</v>
      </c>
    </row>
    <row r="188" spans="1:7" ht="24.95" customHeight="1" x14ac:dyDescent="0.25">
      <c r="A188" s="11"/>
      <c r="B188" s="12" t="s">
        <v>33</v>
      </c>
      <c r="C188" s="11" t="s">
        <v>41</v>
      </c>
      <c r="D188" s="11">
        <v>0</v>
      </c>
      <c r="E188" s="11">
        <v>0</v>
      </c>
      <c r="F188" s="11">
        <v>23</v>
      </c>
      <c r="G188" s="11">
        <v>92</v>
      </c>
    </row>
    <row r="189" spans="1:7" ht="24.95" customHeight="1" x14ac:dyDescent="0.25">
      <c r="A189" s="11"/>
      <c r="B189" s="12" t="s">
        <v>34</v>
      </c>
      <c r="C189" s="14" t="s">
        <v>205</v>
      </c>
      <c r="D189" s="11">
        <v>3.4</v>
      </c>
      <c r="E189" s="11">
        <v>0.7</v>
      </c>
      <c r="F189" s="11">
        <v>31.4</v>
      </c>
      <c r="G189" s="11">
        <v>147</v>
      </c>
    </row>
    <row r="190" spans="1:7" ht="24.95" customHeight="1" x14ac:dyDescent="0.25">
      <c r="A190" s="11"/>
      <c r="B190" s="12" t="s">
        <v>137</v>
      </c>
      <c r="C190" s="14" t="s">
        <v>43</v>
      </c>
      <c r="D190" s="35">
        <v>3.8</v>
      </c>
      <c r="E190" s="35">
        <v>0.4</v>
      </c>
      <c r="F190" s="35">
        <v>24.6</v>
      </c>
      <c r="G190" s="35">
        <v>117.5</v>
      </c>
    </row>
    <row r="191" spans="1:7" ht="24.95" customHeight="1" thickBot="1" x14ac:dyDescent="0.3">
      <c r="A191" s="11"/>
      <c r="B191" s="12" t="s">
        <v>166</v>
      </c>
      <c r="C191" s="14" t="s">
        <v>41</v>
      </c>
      <c r="D191" s="35">
        <v>0.8</v>
      </c>
      <c r="E191" s="35">
        <v>0</v>
      </c>
      <c r="F191" s="35">
        <v>22.6</v>
      </c>
      <c r="G191" s="35">
        <v>92</v>
      </c>
    </row>
    <row r="192" spans="1:7" ht="24.95" customHeight="1" thickBot="1" x14ac:dyDescent="0.3">
      <c r="A192" s="21"/>
      <c r="B192" s="21"/>
      <c r="C192" s="22"/>
      <c r="D192" s="122">
        <f>D184+D185+D186+D187+D188+D189+D191</f>
        <v>46.699999999999996</v>
      </c>
      <c r="E192" s="123">
        <f>E184+E185+E186+E187+E188+E189+E191</f>
        <v>36.300000000000004</v>
      </c>
      <c r="F192" s="123">
        <f t="shared" ref="F192" si="3">F184+F185+F186+F187+F188+F189+F191</f>
        <v>133.44</v>
      </c>
      <c r="G192" s="124">
        <f t="shared" ref="G192" si="4">G184+G185+G186+G187+G188+G189+G191</f>
        <v>974.40000000000009</v>
      </c>
    </row>
    <row r="193" spans="1:7" ht="24.95" customHeight="1" x14ac:dyDescent="0.25">
      <c r="A193" s="44"/>
      <c r="B193" s="55"/>
      <c r="C193" s="49"/>
      <c r="D193" s="78"/>
      <c r="E193" s="78"/>
      <c r="F193" s="78"/>
      <c r="G193" s="78"/>
    </row>
    <row r="194" spans="1:7" ht="24.95" customHeight="1" x14ac:dyDescent="0.25">
      <c r="A194" s="38"/>
      <c r="B194" s="45"/>
      <c r="C194" s="20"/>
      <c r="D194" s="20"/>
      <c r="E194" s="20"/>
      <c r="F194" s="20"/>
      <c r="G194" s="20"/>
    </row>
    <row r="195" spans="1:7" ht="24.95" customHeight="1" x14ac:dyDescent="0.3">
      <c r="A195" s="188" t="s">
        <v>85</v>
      </c>
      <c r="B195" s="188"/>
      <c r="C195" s="188"/>
      <c r="D195" s="188"/>
      <c r="E195" s="188"/>
      <c r="F195" s="188"/>
      <c r="G195" s="188"/>
    </row>
    <row r="196" spans="1:7" ht="24.95" customHeight="1" x14ac:dyDescent="0.25">
      <c r="A196" s="23"/>
      <c r="B196" s="28"/>
      <c r="C196" s="11"/>
      <c r="D196" s="11"/>
      <c r="E196" s="11"/>
      <c r="F196" s="11"/>
      <c r="G196" s="11"/>
    </row>
    <row r="197" spans="1:7" ht="24.95" customHeight="1" thickBot="1" x14ac:dyDescent="0.3">
      <c r="A197" s="23"/>
      <c r="B197" s="28"/>
      <c r="C197" s="42"/>
      <c r="D197" s="35"/>
      <c r="E197" s="35"/>
      <c r="F197" s="35"/>
      <c r="G197" s="35"/>
    </row>
    <row r="198" spans="1:7" ht="24.95" customHeight="1" thickBot="1" x14ac:dyDescent="0.3">
      <c r="A198" s="69"/>
      <c r="B198" s="70"/>
      <c r="C198" s="71"/>
      <c r="D198" s="122">
        <f>SUM(D196:D197)</f>
        <v>0</v>
      </c>
      <c r="E198" s="123">
        <f>SUM(E196:E197)</f>
        <v>0</v>
      </c>
      <c r="F198" s="123">
        <f>SUM(F196:F197)</f>
        <v>0</v>
      </c>
      <c r="G198" s="124">
        <f>SUM(G196:G197)</f>
        <v>0</v>
      </c>
    </row>
    <row r="199" spans="1:7" ht="160.5" customHeight="1" thickBot="1" x14ac:dyDescent="0.3">
      <c r="A199" s="69"/>
      <c r="B199" s="70"/>
      <c r="C199" s="71"/>
      <c r="D199" s="78"/>
      <c r="E199" s="78"/>
      <c r="F199" s="78"/>
      <c r="G199" s="78"/>
    </row>
    <row r="200" spans="1:7" ht="24.95" customHeight="1" thickBot="1" x14ac:dyDescent="0.3">
      <c r="A200" s="183" t="s">
        <v>9</v>
      </c>
      <c r="B200" s="184"/>
      <c r="C200" s="184"/>
      <c r="D200" s="133">
        <f>SUM(D198+D193+D192+D182)</f>
        <v>74.5</v>
      </c>
      <c r="E200" s="133">
        <f>SUM(E198+E193+E192+E182)</f>
        <v>64.2</v>
      </c>
      <c r="F200" s="133">
        <f>SUM(F198+F193+F192+F182)</f>
        <v>241.09</v>
      </c>
      <c r="G200" s="134">
        <f>G198+G193+G192+G182</f>
        <v>1816.7</v>
      </c>
    </row>
    <row r="201" spans="1:7" ht="24.95" customHeight="1" x14ac:dyDescent="0.3">
      <c r="A201" s="185" t="s">
        <v>84</v>
      </c>
      <c r="B201" s="186"/>
      <c r="C201" s="186"/>
      <c r="D201" s="186"/>
      <c r="E201" s="186"/>
      <c r="F201" s="186"/>
      <c r="G201" s="186"/>
    </row>
    <row r="202" spans="1:7" s="40" customFormat="1" ht="24.95" customHeight="1" x14ac:dyDescent="0.25">
      <c r="A202" s="59" t="s">
        <v>0</v>
      </c>
      <c r="B202" s="60" t="s">
        <v>1</v>
      </c>
      <c r="C202" s="61" t="s">
        <v>2</v>
      </c>
      <c r="D202" s="60" t="s">
        <v>3</v>
      </c>
      <c r="E202" s="60" t="s">
        <v>4</v>
      </c>
      <c r="F202" s="59" t="s">
        <v>5</v>
      </c>
      <c r="G202" s="60" t="s">
        <v>6</v>
      </c>
    </row>
    <row r="203" spans="1:7" ht="24.95" customHeight="1" x14ac:dyDescent="0.3">
      <c r="A203" s="182" t="s">
        <v>7</v>
      </c>
      <c r="B203" s="182"/>
      <c r="C203" s="182"/>
      <c r="D203" s="182"/>
      <c r="E203" s="182"/>
      <c r="F203" s="182"/>
      <c r="G203" s="182"/>
    </row>
    <row r="204" spans="1:7" ht="24.95" customHeight="1" x14ac:dyDescent="0.25">
      <c r="A204" s="11"/>
      <c r="B204" s="12" t="s">
        <v>28</v>
      </c>
      <c r="C204" s="13">
        <v>0.1</v>
      </c>
      <c r="D204" s="11">
        <v>0.1</v>
      </c>
      <c r="E204" s="11">
        <v>8.3000000000000007</v>
      </c>
      <c r="F204" s="11">
        <v>0.1</v>
      </c>
      <c r="G204" s="11">
        <v>74.8</v>
      </c>
    </row>
    <row r="205" spans="1:7" ht="24.95" customHeight="1" x14ac:dyDescent="0.25">
      <c r="A205" s="11"/>
      <c r="B205" s="12" t="s">
        <v>180</v>
      </c>
      <c r="C205" s="42">
        <v>0.01</v>
      </c>
      <c r="D205" s="11">
        <v>0.6</v>
      </c>
      <c r="E205" s="11">
        <v>0</v>
      </c>
      <c r="F205" s="11">
        <v>4.2</v>
      </c>
      <c r="G205" s="11">
        <v>19</v>
      </c>
    </row>
    <row r="206" spans="1:7" ht="24.95" customHeight="1" x14ac:dyDescent="0.25">
      <c r="A206" s="11" t="s">
        <v>117</v>
      </c>
      <c r="B206" s="12" t="s">
        <v>118</v>
      </c>
      <c r="C206" s="14" t="s">
        <v>50</v>
      </c>
      <c r="D206" s="11">
        <v>18.899999999999999</v>
      </c>
      <c r="E206" s="11">
        <v>10.199999999999999</v>
      </c>
      <c r="F206" s="11">
        <v>3.2</v>
      </c>
      <c r="G206" s="11">
        <v>180.2</v>
      </c>
    </row>
    <row r="207" spans="1:7" ht="24.95" customHeight="1" x14ac:dyDescent="0.25">
      <c r="A207" s="11" t="s">
        <v>44</v>
      </c>
      <c r="B207" s="12" t="s">
        <v>45</v>
      </c>
      <c r="C207" s="11" t="s">
        <v>41</v>
      </c>
      <c r="D207" s="11">
        <v>4.0999999999999996</v>
      </c>
      <c r="E207" s="11">
        <v>11</v>
      </c>
      <c r="F207" s="11">
        <v>29</v>
      </c>
      <c r="G207" s="11">
        <v>252</v>
      </c>
    </row>
    <row r="208" spans="1:7" ht="24.95" customHeight="1" x14ac:dyDescent="0.25">
      <c r="A208" s="11" t="s">
        <v>157</v>
      </c>
      <c r="B208" s="12" t="s">
        <v>158</v>
      </c>
      <c r="C208" s="11" t="s">
        <v>159</v>
      </c>
      <c r="D208" s="11">
        <v>1.6</v>
      </c>
      <c r="E208" s="11">
        <v>1.6</v>
      </c>
      <c r="F208" s="11">
        <v>17.3</v>
      </c>
      <c r="G208" s="11">
        <v>87</v>
      </c>
    </row>
    <row r="209" spans="1:7" ht="24.95" customHeight="1" x14ac:dyDescent="0.25">
      <c r="A209" s="11"/>
      <c r="B209" s="12" t="s">
        <v>42</v>
      </c>
      <c r="C209" s="14" t="s">
        <v>43</v>
      </c>
      <c r="D209" s="11">
        <v>3.8</v>
      </c>
      <c r="E209" s="11">
        <v>1.5</v>
      </c>
      <c r="F209" s="11">
        <v>25.4</v>
      </c>
      <c r="G209" s="11">
        <v>132</v>
      </c>
    </row>
    <row r="210" spans="1:7" ht="24.95" customHeight="1" thickBot="1" x14ac:dyDescent="0.3">
      <c r="A210" s="11"/>
      <c r="B210" s="12" t="s">
        <v>165</v>
      </c>
      <c r="C210" s="11" t="s">
        <v>41</v>
      </c>
      <c r="D210" s="11">
        <v>0.8</v>
      </c>
      <c r="E210" s="11">
        <v>0</v>
      </c>
      <c r="F210" s="11">
        <v>22.6</v>
      </c>
      <c r="G210" s="11">
        <v>92</v>
      </c>
    </row>
    <row r="211" spans="1:7" ht="24.95" customHeight="1" thickBot="1" x14ac:dyDescent="0.3">
      <c r="A211" s="21"/>
      <c r="B211" s="21"/>
      <c r="C211" s="22"/>
      <c r="D211" s="122">
        <f>SUM(D204:D210)</f>
        <v>29.9</v>
      </c>
      <c r="E211" s="123">
        <f>SUM(E204:E210)</f>
        <v>32.6</v>
      </c>
      <c r="F211" s="123">
        <f>SUM(F204:F210)</f>
        <v>101.79999999999998</v>
      </c>
      <c r="G211" s="124">
        <f>SUM(G204:G210)</f>
        <v>837</v>
      </c>
    </row>
    <row r="212" spans="1:7" ht="24.95" customHeight="1" x14ac:dyDescent="0.25">
      <c r="A212" s="52"/>
      <c r="B212" s="52"/>
      <c r="C212" s="38"/>
      <c r="D212" s="38"/>
      <c r="E212" s="38"/>
      <c r="F212" s="38"/>
      <c r="G212" s="38"/>
    </row>
    <row r="213" spans="1:7" ht="24.95" customHeight="1" x14ac:dyDescent="0.3">
      <c r="A213" s="182" t="s">
        <v>8</v>
      </c>
      <c r="B213" s="182"/>
      <c r="C213" s="182"/>
      <c r="D213" s="182"/>
      <c r="E213" s="182"/>
      <c r="F213" s="182"/>
      <c r="G213" s="182"/>
    </row>
    <row r="214" spans="1:7" ht="24.95" customHeight="1" x14ac:dyDescent="0.25">
      <c r="A214" s="11"/>
      <c r="B214" s="12" t="s">
        <v>100</v>
      </c>
      <c r="C214" s="11" t="s">
        <v>50</v>
      </c>
      <c r="D214" s="11">
        <v>2</v>
      </c>
      <c r="E214" s="11">
        <v>9</v>
      </c>
      <c r="F214" s="11">
        <v>8.5</v>
      </c>
      <c r="G214" s="11">
        <v>122</v>
      </c>
    </row>
    <row r="215" spans="1:7" ht="32.450000000000003" customHeight="1" x14ac:dyDescent="0.25">
      <c r="A215" s="11" t="s">
        <v>121</v>
      </c>
      <c r="B215" s="48" t="s">
        <v>188</v>
      </c>
      <c r="C215" s="11" t="s">
        <v>177</v>
      </c>
      <c r="D215" s="11">
        <v>2.9</v>
      </c>
      <c r="E215" s="11">
        <v>7.3</v>
      </c>
      <c r="F215" s="11">
        <v>14.6</v>
      </c>
      <c r="G215" s="11">
        <v>137</v>
      </c>
    </row>
    <row r="216" spans="1:7" ht="24.95" customHeight="1" x14ac:dyDescent="0.25">
      <c r="A216" s="11" t="s">
        <v>76</v>
      </c>
      <c r="B216" s="12" t="s">
        <v>67</v>
      </c>
      <c r="C216" s="11" t="s">
        <v>77</v>
      </c>
      <c r="D216" s="11">
        <v>16.8</v>
      </c>
      <c r="E216" s="11">
        <v>10.7</v>
      </c>
      <c r="F216" s="11">
        <v>4.5</v>
      </c>
      <c r="G216" s="11">
        <v>181</v>
      </c>
    </row>
    <row r="217" spans="1:7" ht="24.95" customHeight="1" x14ac:dyDescent="0.25">
      <c r="A217" s="11" t="s">
        <v>62</v>
      </c>
      <c r="B217" s="12" t="s">
        <v>63</v>
      </c>
      <c r="C217" s="14" t="s">
        <v>41</v>
      </c>
      <c r="D217" s="11">
        <v>10.1</v>
      </c>
      <c r="E217" s="11">
        <v>5.9</v>
      </c>
      <c r="F217" s="11">
        <v>67.3</v>
      </c>
      <c r="G217" s="11">
        <v>353.3</v>
      </c>
    </row>
    <row r="218" spans="1:7" ht="24.95" customHeight="1" x14ac:dyDescent="0.25">
      <c r="A218" s="11" t="s">
        <v>79</v>
      </c>
      <c r="B218" s="12" t="s">
        <v>74</v>
      </c>
      <c r="C218" s="14" t="s">
        <v>41</v>
      </c>
      <c r="D218" s="11">
        <v>0.1</v>
      </c>
      <c r="E218" s="11">
        <v>0</v>
      </c>
      <c r="F218" s="11">
        <v>21.7</v>
      </c>
      <c r="G218" s="11">
        <v>82.9</v>
      </c>
    </row>
    <row r="219" spans="1:7" ht="24.95" customHeight="1" x14ac:dyDescent="0.25">
      <c r="A219" s="11"/>
      <c r="B219" s="12" t="s">
        <v>34</v>
      </c>
      <c r="C219" s="14" t="s">
        <v>205</v>
      </c>
      <c r="D219" s="11">
        <v>3.4</v>
      </c>
      <c r="E219" s="11">
        <v>0.7</v>
      </c>
      <c r="F219" s="11">
        <v>31.4</v>
      </c>
      <c r="G219" s="11">
        <v>147</v>
      </c>
    </row>
    <row r="220" spans="1:7" ht="24.95" customHeight="1" thickBot="1" x14ac:dyDescent="0.3">
      <c r="A220" s="11"/>
      <c r="B220" s="12" t="s">
        <v>137</v>
      </c>
      <c r="C220" s="14" t="s">
        <v>43</v>
      </c>
      <c r="D220" s="35">
        <v>3.8</v>
      </c>
      <c r="E220" s="35">
        <v>0.4</v>
      </c>
      <c r="F220" s="35">
        <v>24.6</v>
      </c>
      <c r="G220" s="35">
        <v>117.5</v>
      </c>
    </row>
    <row r="221" spans="1:7" ht="24.95" customHeight="1" thickBot="1" x14ac:dyDescent="0.3">
      <c r="A221" s="19"/>
      <c r="B221" s="19"/>
      <c r="C221" s="20"/>
      <c r="D221" s="122">
        <f>SUM(D214:D220)</f>
        <v>39.1</v>
      </c>
      <c r="E221" s="123">
        <f>SUM(E214:E220)</f>
        <v>34</v>
      </c>
      <c r="F221" s="123">
        <f>SUM(F214:F220)</f>
        <v>172.6</v>
      </c>
      <c r="G221" s="124">
        <f>SUM(G214:G220)</f>
        <v>1140.6999999999998</v>
      </c>
    </row>
    <row r="222" spans="1:7" s="66" customFormat="1" ht="24.95" customHeight="1" x14ac:dyDescent="0.25">
      <c r="A222" s="53"/>
      <c r="B222" s="53"/>
      <c r="C222" s="49"/>
      <c r="D222" s="78"/>
      <c r="E222" s="78"/>
      <c r="F222" s="78"/>
      <c r="G222" s="132"/>
    </row>
    <row r="223" spans="1:7" ht="24.95" customHeight="1" x14ac:dyDescent="0.25">
      <c r="A223" s="49"/>
      <c r="B223" s="55"/>
      <c r="C223" s="49"/>
      <c r="D223" s="78"/>
      <c r="E223" s="78"/>
      <c r="F223" s="78"/>
      <c r="G223" s="78"/>
    </row>
    <row r="224" spans="1:7" ht="24.95" customHeight="1" x14ac:dyDescent="0.3">
      <c r="A224" s="182" t="s">
        <v>85</v>
      </c>
      <c r="B224" s="182"/>
      <c r="C224" s="182"/>
      <c r="D224" s="182"/>
      <c r="E224" s="182"/>
      <c r="F224" s="182"/>
      <c r="G224" s="182"/>
    </row>
    <row r="225" spans="1:7" ht="24.95" customHeight="1" x14ac:dyDescent="0.25">
      <c r="A225" s="11"/>
      <c r="B225" s="12"/>
      <c r="C225" s="13"/>
      <c r="D225" s="11"/>
      <c r="E225" s="11"/>
      <c r="F225" s="11"/>
      <c r="G225" s="11"/>
    </row>
    <row r="226" spans="1:7" ht="24.95" customHeight="1" x14ac:dyDescent="0.25">
      <c r="A226" s="11"/>
      <c r="B226" s="12"/>
      <c r="C226" s="34"/>
      <c r="D226" s="11"/>
      <c r="E226" s="11"/>
      <c r="F226" s="11"/>
      <c r="G226" s="11"/>
    </row>
    <row r="227" spans="1:7" ht="24.95" customHeight="1" thickBot="1" x14ac:dyDescent="0.3">
      <c r="A227" s="11"/>
      <c r="B227" s="12"/>
      <c r="C227" s="13"/>
      <c r="D227" s="35"/>
      <c r="E227" s="35"/>
      <c r="F227" s="35"/>
      <c r="G227" s="35"/>
    </row>
    <row r="228" spans="1:7" ht="24.95" customHeight="1" thickBot="1" x14ac:dyDescent="0.3">
      <c r="A228" s="69"/>
      <c r="B228" s="73"/>
      <c r="C228" s="83"/>
      <c r="D228" s="122">
        <f>SUM(D225:D227)</f>
        <v>0</v>
      </c>
      <c r="E228" s="123">
        <f>SUM(E225:E227)</f>
        <v>0</v>
      </c>
      <c r="F228" s="123">
        <f>SUM(F225:F227)</f>
        <v>0</v>
      </c>
      <c r="G228" s="124">
        <f>SUM(G225:G227)</f>
        <v>0</v>
      </c>
    </row>
    <row r="229" spans="1:7" ht="101.25" customHeight="1" thickBot="1" x14ac:dyDescent="0.3">
      <c r="A229" s="69"/>
      <c r="B229" s="73"/>
      <c r="C229" s="83"/>
      <c r="D229" s="78"/>
      <c r="E229" s="78"/>
      <c r="F229" s="78"/>
      <c r="G229" s="78"/>
    </row>
    <row r="230" spans="1:7" ht="24.95" customHeight="1" thickBot="1" x14ac:dyDescent="0.3">
      <c r="A230" s="183" t="s">
        <v>9</v>
      </c>
      <c r="B230" s="184"/>
      <c r="C230" s="184"/>
      <c r="D230" s="130">
        <f>SUM(+D228+D223+D221+D211)</f>
        <v>69</v>
      </c>
      <c r="E230" s="130">
        <f>SUM(E228+E223+E221+E211)</f>
        <v>66.599999999999994</v>
      </c>
      <c r="F230" s="130">
        <f>SUM(F228+F223+F221+F211)</f>
        <v>274.39999999999998</v>
      </c>
      <c r="G230" s="131">
        <f>SUM(G228+G223+G221+G211)</f>
        <v>1977.6999999999998</v>
      </c>
    </row>
    <row r="231" spans="1:7" ht="24.95" customHeight="1" x14ac:dyDescent="0.3">
      <c r="A231" s="185" t="s">
        <v>86</v>
      </c>
      <c r="B231" s="186"/>
      <c r="C231" s="186"/>
      <c r="D231" s="186"/>
      <c r="E231" s="186"/>
      <c r="F231" s="186"/>
      <c r="G231" s="186"/>
    </row>
    <row r="232" spans="1:7" s="40" customFormat="1" ht="24.95" customHeight="1" x14ac:dyDescent="0.25">
      <c r="A232" s="59" t="s">
        <v>0</v>
      </c>
      <c r="B232" s="60" t="s">
        <v>1</v>
      </c>
      <c r="C232" s="61" t="s">
        <v>2</v>
      </c>
      <c r="D232" s="60" t="s">
        <v>3</v>
      </c>
      <c r="E232" s="60" t="s">
        <v>4</v>
      </c>
      <c r="F232" s="59" t="s">
        <v>5</v>
      </c>
      <c r="G232" s="60" t="s">
        <v>6</v>
      </c>
    </row>
    <row r="233" spans="1:7" ht="24.95" customHeight="1" x14ac:dyDescent="0.3">
      <c r="A233" s="182" t="s">
        <v>7</v>
      </c>
      <c r="B233" s="182"/>
      <c r="C233" s="182"/>
      <c r="D233" s="182"/>
      <c r="E233" s="182"/>
      <c r="F233" s="182"/>
      <c r="G233" s="182"/>
    </row>
    <row r="234" spans="1:7" ht="24.95" customHeight="1" x14ac:dyDescent="0.25">
      <c r="A234" s="11"/>
      <c r="B234" s="12" t="s">
        <v>208</v>
      </c>
      <c r="C234" s="42" t="s">
        <v>71</v>
      </c>
      <c r="D234" s="11">
        <v>2</v>
      </c>
      <c r="E234" s="11">
        <v>1.8</v>
      </c>
      <c r="F234" s="11">
        <v>0.1</v>
      </c>
      <c r="G234" s="11">
        <v>25.1</v>
      </c>
    </row>
    <row r="235" spans="1:7" ht="24.95" customHeight="1" x14ac:dyDescent="0.25">
      <c r="A235" s="11" t="s">
        <v>78</v>
      </c>
      <c r="B235" s="12" t="s">
        <v>122</v>
      </c>
      <c r="C235" s="11" t="s">
        <v>49</v>
      </c>
      <c r="D235" s="11">
        <v>27.6</v>
      </c>
      <c r="E235" s="11">
        <v>16.899999999999999</v>
      </c>
      <c r="F235" s="11">
        <v>0.3</v>
      </c>
      <c r="G235" s="11">
        <v>262</v>
      </c>
    </row>
    <row r="236" spans="1:7" ht="24.95" customHeight="1" x14ac:dyDescent="0.25">
      <c r="A236" s="11" t="s">
        <v>58</v>
      </c>
      <c r="B236" s="12" t="s">
        <v>59</v>
      </c>
      <c r="C236" s="102">
        <v>5.0000000000000001E-3</v>
      </c>
      <c r="D236" s="11">
        <v>4.8</v>
      </c>
      <c r="E236" s="11">
        <v>8</v>
      </c>
      <c r="F236" s="11">
        <v>49</v>
      </c>
      <c r="G236" s="11">
        <v>292</v>
      </c>
    </row>
    <row r="237" spans="1:7" ht="24.95" customHeight="1" x14ac:dyDescent="0.25">
      <c r="A237" s="11" t="s">
        <v>47</v>
      </c>
      <c r="B237" s="12" t="s">
        <v>48</v>
      </c>
      <c r="C237" s="11" t="s">
        <v>41</v>
      </c>
      <c r="D237" s="11">
        <v>2.5</v>
      </c>
      <c r="E237" s="11">
        <v>3.6</v>
      </c>
      <c r="F237" s="11">
        <v>28.7</v>
      </c>
      <c r="G237" s="11">
        <v>152</v>
      </c>
    </row>
    <row r="238" spans="1:7" ht="24.95" customHeight="1" x14ac:dyDescent="0.25">
      <c r="A238" s="11"/>
      <c r="B238" s="12" t="s">
        <v>42</v>
      </c>
      <c r="C238" s="14" t="s">
        <v>43</v>
      </c>
      <c r="D238" s="11">
        <v>3.8</v>
      </c>
      <c r="E238" s="11">
        <v>1.5</v>
      </c>
      <c r="F238" s="11">
        <v>25.4</v>
      </c>
      <c r="G238" s="11">
        <v>132</v>
      </c>
    </row>
    <row r="239" spans="1:7" ht="24.95" customHeight="1" thickBot="1" x14ac:dyDescent="0.3">
      <c r="A239" s="11"/>
      <c r="B239" s="12" t="s">
        <v>210</v>
      </c>
      <c r="C239" s="14" t="s">
        <v>71</v>
      </c>
      <c r="D239" s="35">
        <v>2.7</v>
      </c>
      <c r="E239" s="35">
        <v>2.5</v>
      </c>
      <c r="F239" s="35">
        <v>18.100000000000001</v>
      </c>
      <c r="G239" s="35">
        <v>92</v>
      </c>
    </row>
    <row r="240" spans="1:7" ht="24.95" customHeight="1" thickBot="1" x14ac:dyDescent="0.3">
      <c r="A240" s="21"/>
      <c r="B240" s="21"/>
      <c r="C240" s="22"/>
      <c r="D240" s="122">
        <f>SUM(D234:D239)</f>
        <v>43.4</v>
      </c>
      <c r="E240" s="123">
        <f>SUM(E234:E239)</f>
        <v>34.299999999999997</v>
      </c>
      <c r="F240" s="123">
        <f>SUM(F234:F239)</f>
        <v>121.6</v>
      </c>
      <c r="G240" s="124">
        <f>SUM(G234:G239)</f>
        <v>955.1</v>
      </c>
    </row>
    <row r="241" spans="1:7" ht="24.95" customHeight="1" x14ac:dyDescent="0.25">
      <c r="A241" s="52"/>
      <c r="B241" s="52"/>
      <c r="C241" s="38"/>
      <c r="D241" s="38"/>
      <c r="E241" s="38"/>
      <c r="F241" s="38"/>
      <c r="G241" s="38"/>
    </row>
    <row r="242" spans="1:7" ht="24.95" customHeight="1" x14ac:dyDescent="0.3">
      <c r="A242" s="182" t="s">
        <v>8</v>
      </c>
      <c r="B242" s="182"/>
      <c r="C242" s="182"/>
      <c r="D242" s="182"/>
      <c r="E242" s="182"/>
      <c r="F242" s="182"/>
      <c r="G242" s="182"/>
    </row>
    <row r="243" spans="1:7" ht="24.75" customHeight="1" x14ac:dyDescent="0.25">
      <c r="A243" s="11" t="s">
        <v>168</v>
      </c>
      <c r="B243" s="12" t="s">
        <v>169</v>
      </c>
      <c r="C243" s="14" t="s">
        <v>50</v>
      </c>
      <c r="D243" s="11">
        <v>1.1000000000000001</v>
      </c>
      <c r="E243" s="11">
        <v>0</v>
      </c>
      <c r="F243" s="11">
        <v>4.4000000000000004</v>
      </c>
      <c r="G243" s="11">
        <v>21.6</v>
      </c>
    </row>
    <row r="244" spans="1:7" ht="32.25" customHeight="1" x14ac:dyDescent="0.25">
      <c r="A244" s="11" t="s">
        <v>66</v>
      </c>
      <c r="B244" s="15" t="s">
        <v>190</v>
      </c>
      <c r="C244" s="14" t="s">
        <v>177</v>
      </c>
      <c r="D244" s="11">
        <v>3.7</v>
      </c>
      <c r="E244" s="11">
        <v>6.6</v>
      </c>
      <c r="F244" s="11">
        <v>20.399999999999999</v>
      </c>
      <c r="G244" s="11">
        <v>159</v>
      </c>
    </row>
    <row r="245" spans="1:7" ht="24.95" customHeight="1" x14ac:dyDescent="0.25">
      <c r="A245" s="11" t="s">
        <v>191</v>
      </c>
      <c r="B245" s="12" t="s">
        <v>192</v>
      </c>
      <c r="C245" s="14" t="s">
        <v>193</v>
      </c>
      <c r="D245" s="11">
        <v>30.6</v>
      </c>
      <c r="E245" s="11">
        <v>20.7</v>
      </c>
      <c r="F245" s="11">
        <v>25.3</v>
      </c>
      <c r="G245" s="11">
        <v>409.4</v>
      </c>
    </row>
    <row r="246" spans="1:7" ht="28.35" customHeight="1" x14ac:dyDescent="0.25">
      <c r="A246" s="11" t="s">
        <v>134</v>
      </c>
      <c r="B246" s="48" t="s">
        <v>189</v>
      </c>
      <c r="C246" s="14" t="s">
        <v>41</v>
      </c>
      <c r="D246" s="11">
        <v>0.6</v>
      </c>
      <c r="E246" s="11">
        <v>0</v>
      </c>
      <c r="F246" s="11">
        <v>31.4</v>
      </c>
      <c r="G246" s="11">
        <v>124</v>
      </c>
    </row>
    <row r="247" spans="1:7" ht="24.95" customHeight="1" x14ac:dyDescent="0.25">
      <c r="A247" s="11"/>
      <c r="B247" s="12" t="s">
        <v>34</v>
      </c>
      <c r="C247" s="14" t="s">
        <v>205</v>
      </c>
      <c r="D247" s="11">
        <v>3.4</v>
      </c>
      <c r="E247" s="11">
        <v>0.7</v>
      </c>
      <c r="F247" s="11">
        <v>31.4</v>
      </c>
      <c r="G247" s="11">
        <v>147</v>
      </c>
    </row>
    <row r="248" spans="1:7" ht="24.95" customHeight="1" thickBot="1" x14ac:dyDescent="0.3">
      <c r="A248" s="11"/>
      <c r="B248" s="12" t="s">
        <v>137</v>
      </c>
      <c r="C248" s="14" t="s">
        <v>43</v>
      </c>
      <c r="D248" s="35">
        <v>3.8</v>
      </c>
      <c r="E248" s="35">
        <v>0.4</v>
      </c>
      <c r="F248" s="35">
        <v>24.6</v>
      </c>
      <c r="G248" s="35">
        <v>117.5</v>
      </c>
    </row>
    <row r="249" spans="1:7" ht="24.95" customHeight="1" thickBot="1" x14ac:dyDescent="0.3">
      <c r="A249" s="21"/>
      <c r="B249" s="21"/>
      <c r="C249" s="22"/>
      <c r="D249" s="122">
        <f>SUM(D243:D248)</f>
        <v>43.2</v>
      </c>
      <c r="E249" s="123">
        <f>SUM(E243:E248)</f>
        <v>28.399999999999995</v>
      </c>
      <c r="F249" s="123">
        <f>SUM(F243:F248)</f>
        <v>137.5</v>
      </c>
      <c r="G249" s="124">
        <f>SUM(G243:G248)</f>
        <v>978.5</v>
      </c>
    </row>
    <row r="250" spans="1:7" ht="24.95" customHeight="1" x14ac:dyDescent="0.25">
      <c r="A250" s="19"/>
      <c r="B250" s="19"/>
      <c r="C250" s="20"/>
      <c r="D250" s="20"/>
      <c r="E250" s="20"/>
      <c r="F250" s="20"/>
      <c r="G250" s="20"/>
    </row>
    <row r="251" spans="1:7" ht="24.95" customHeight="1" x14ac:dyDescent="0.25">
      <c r="A251" s="44"/>
      <c r="B251" s="55"/>
      <c r="C251" s="49"/>
      <c r="D251" s="78"/>
      <c r="E251" s="78"/>
      <c r="F251" s="78"/>
      <c r="G251" s="78"/>
    </row>
    <row r="252" spans="1:7" ht="24.95" customHeight="1" x14ac:dyDescent="0.3">
      <c r="A252" s="182" t="s">
        <v>85</v>
      </c>
      <c r="B252" s="182"/>
      <c r="C252" s="182"/>
      <c r="D252" s="182"/>
      <c r="E252" s="182"/>
      <c r="F252" s="182"/>
      <c r="G252" s="182"/>
    </row>
    <row r="253" spans="1:7" ht="24.95" customHeight="1" x14ac:dyDescent="0.25">
      <c r="A253" s="23"/>
      <c r="B253" s="12"/>
      <c r="C253" s="11"/>
      <c r="D253" s="11"/>
      <c r="E253" s="11"/>
      <c r="F253" s="11"/>
      <c r="G253" s="11"/>
    </row>
    <row r="254" spans="1:7" ht="24.95" customHeight="1" x14ac:dyDescent="0.25">
      <c r="A254" s="98"/>
      <c r="B254" s="99"/>
      <c r="C254" s="173"/>
      <c r="D254" s="100"/>
      <c r="E254" s="100"/>
      <c r="F254" s="100"/>
      <c r="G254" s="100"/>
    </row>
    <row r="255" spans="1:7" ht="24.95" customHeight="1" thickBot="1" x14ac:dyDescent="0.3">
      <c r="A255" s="23"/>
      <c r="B255" s="12"/>
      <c r="C255" s="82"/>
      <c r="D255" s="35"/>
      <c r="E255" s="35"/>
      <c r="F255" s="35"/>
      <c r="G255" s="35"/>
    </row>
    <row r="256" spans="1:7" ht="24.95" customHeight="1" thickBot="1" x14ac:dyDescent="0.3">
      <c r="A256" s="69"/>
      <c r="B256" s="73"/>
      <c r="C256" s="71"/>
      <c r="D256" s="122">
        <f>SUM(D253:D255)</f>
        <v>0</v>
      </c>
      <c r="E256" s="123">
        <f>SUM(E253:E255)</f>
        <v>0</v>
      </c>
      <c r="F256" s="123">
        <f>SUM(F253:F255)</f>
        <v>0</v>
      </c>
      <c r="G256" s="124">
        <f>SUM(G253:G255)</f>
        <v>0</v>
      </c>
    </row>
    <row r="257" spans="1:7" ht="147.75" customHeight="1" thickBot="1" x14ac:dyDescent="0.3">
      <c r="A257" s="69"/>
      <c r="B257" s="73"/>
      <c r="C257" s="71"/>
      <c r="D257" s="78"/>
      <c r="E257" s="78"/>
      <c r="F257" s="78"/>
      <c r="G257" s="78"/>
    </row>
    <row r="258" spans="1:7" ht="24.95" customHeight="1" thickBot="1" x14ac:dyDescent="0.3">
      <c r="A258" s="200" t="s">
        <v>9</v>
      </c>
      <c r="B258" s="201"/>
      <c r="C258" s="201"/>
      <c r="D258" s="125">
        <f>SUM(+D256+D251+D249+D240)</f>
        <v>86.6</v>
      </c>
      <c r="E258" s="125">
        <f>SUM(E256+E251+E249+E240)</f>
        <v>62.699999999999989</v>
      </c>
      <c r="F258" s="125">
        <f>SUM(F256+F251+F249+F240)</f>
        <v>259.10000000000002</v>
      </c>
      <c r="G258" s="126">
        <f>SUM(G256+G251+G249+G240)</f>
        <v>1933.6</v>
      </c>
    </row>
    <row r="259" spans="1:7" ht="24.95" customHeight="1" x14ac:dyDescent="0.3">
      <c r="A259" s="185" t="s">
        <v>87</v>
      </c>
      <c r="B259" s="186"/>
      <c r="C259" s="186"/>
      <c r="D259" s="186"/>
      <c r="E259" s="186"/>
      <c r="F259" s="186"/>
      <c r="G259" s="186"/>
    </row>
    <row r="260" spans="1:7" ht="24.95" customHeight="1" x14ac:dyDescent="0.25">
      <c r="A260" s="51" t="s">
        <v>0</v>
      </c>
      <c r="B260" s="10" t="s">
        <v>1</v>
      </c>
      <c r="C260" s="11" t="s">
        <v>2</v>
      </c>
      <c r="D260" s="10" t="s">
        <v>3</v>
      </c>
      <c r="E260" s="10" t="s">
        <v>4</v>
      </c>
      <c r="F260" s="2" t="s">
        <v>5</v>
      </c>
      <c r="G260" s="10" t="s">
        <v>6</v>
      </c>
    </row>
    <row r="261" spans="1:7" ht="24.95" customHeight="1" x14ac:dyDescent="0.3">
      <c r="A261" s="182" t="s">
        <v>7</v>
      </c>
      <c r="B261" s="182"/>
      <c r="C261" s="182"/>
      <c r="D261" s="182"/>
      <c r="E261" s="182"/>
      <c r="F261" s="182"/>
      <c r="G261" s="182"/>
    </row>
    <row r="262" spans="1:7" ht="24.95" customHeight="1" x14ac:dyDescent="0.25">
      <c r="A262" s="11"/>
      <c r="B262" s="12"/>
      <c r="C262" s="43"/>
      <c r="D262" s="23"/>
      <c r="E262" s="23"/>
      <c r="F262" s="23"/>
      <c r="G262" s="101"/>
    </row>
    <row r="263" spans="1:7" ht="24.95" customHeight="1" x14ac:dyDescent="0.25">
      <c r="A263" s="11" t="s">
        <v>113</v>
      </c>
      <c r="B263" s="12" t="s">
        <v>114</v>
      </c>
      <c r="C263" s="43" t="s">
        <v>49</v>
      </c>
      <c r="D263" s="23">
        <v>25.9</v>
      </c>
      <c r="E263" s="23">
        <v>19.399999999999999</v>
      </c>
      <c r="F263" s="23">
        <v>0</v>
      </c>
      <c r="G263" s="101">
        <v>278.60000000000002</v>
      </c>
    </row>
    <row r="264" spans="1:7" ht="24.95" customHeight="1" x14ac:dyDescent="0.25">
      <c r="A264" s="11" t="s">
        <v>65</v>
      </c>
      <c r="B264" s="12" t="s">
        <v>64</v>
      </c>
      <c r="C264" s="43" t="s">
        <v>41</v>
      </c>
      <c r="D264" s="23">
        <v>8.4</v>
      </c>
      <c r="E264" s="23">
        <v>7.2</v>
      </c>
      <c r="F264" s="101">
        <v>45</v>
      </c>
      <c r="G264" s="101">
        <v>283</v>
      </c>
    </row>
    <row r="265" spans="1:7" ht="24.95" customHeight="1" x14ac:dyDescent="0.25">
      <c r="A265" s="11" t="s">
        <v>157</v>
      </c>
      <c r="B265" s="12" t="s">
        <v>158</v>
      </c>
      <c r="C265" s="43" t="s">
        <v>159</v>
      </c>
      <c r="D265" s="23">
        <v>1.6</v>
      </c>
      <c r="E265" s="23">
        <v>1.6</v>
      </c>
      <c r="F265" s="23">
        <v>17.3</v>
      </c>
      <c r="G265" s="101">
        <v>87</v>
      </c>
    </row>
    <row r="266" spans="1:7" ht="24.95" customHeight="1" x14ac:dyDescent="0.25">
      <c r="A266" s="11"/>
      <c r="B266" s="12" t="s">
        <v>42</v>
      </c>
      <c r="C266" s="43" t="s">
        <v>43</v>
      </c>
      <c r="D266" s="23">
        <v>3.8</v>
      </c>
      <c r="E266" s="23">
        <v>1.5</v>
      </c>
      <c r="F266" s="23">
        <v>25.4</v>
      </c>
      <c r="G266" s="101">
        <v>132</v>
      </c>
    </row>
    <row r="267" spans="1:7" ht="24.95" customHeight="1" thickBot="1" x14ac:dyDescent="0.3">
      <c r="A267" s="23" t="s">
        <v>168</v>
      </c>
      <c r="B267" s="12" t="s">
        <v>180</v>
      </c>
      <c r="C267" s="43" t="s">
        <v>50</v>
      </c>
      <c r="D267" s="54">
        <v>0.6</v>
      </c>
      <c r="E267" s="54">
        <v>0</v>
      </c>
      <c r="F267" s="54">
        <v>4.2</v>
      </c>
      <c r="G267" s="54">
        <v>19</v>
      </c>
    </row>
    <row r="268" spans="1:7" ht="24.95" customHeight="1" thickBot="1" x14ac:dyDescent="0.3">
      <c r="D268" s="127">
        <f>SUM(D262:D267)</f>
        <v>40.299999999999997</v>
      </c>
      <c r="E268" s="128">
        <f>SUM(E262:E267)</f>
        <v>29.7</v>
      </c>
      <c r="F268" s="128">
        <f>SUM(F262:F267)</f>
        <v>91.899999999999991</v>
      </c>
      <c r="G268" s="129">
        <f>SUM(G262:G267)</f>
        <v>799.6</v>
      </c>
    </row>
    <row r="269" spans="1:7" ht="24.95" customHeight="1" x14ac:dyDescent="0.25">
      <c r="A269" s="52"/>
      <c r="B269" s="52"/>
      <c r="C269" s="38"/>
      <c r="D269" s="38"/>
      <c r="E269" s="38"/>
      <c r="F269" s="38"/>
      <c r="G269" s="38"/>
    </row>
    <row r="270" spans="1:7" ht="24.95" customHeight="1" x14ac:dyDescent="0.3">
      <c r="A270" s="182" t="s">
        <v>8</v>
      </c>
      <c r="B270" s="182"/>
      <c r="C270" s="182"/>
      <c r="D270" s="182"/>
      <c r="E270" s="182"/>
      <c r="F270" s="182"/>
      <c r="G270" s="182"/>
    </row>
    <row r="271" spans="1:7" ht="31.5" customHeight="1" x14ac:dyDescent="0.25">
      <c r="A271" s="11" t="s">
        <v>60</v>
      </c>
      <c r="B271" s="15" t="s">
        <v>194</v>
      </c>
      <c r="C271" s="11" t="s">
        <v>171</v>
      </c>
      <c r="D271" s="11">
        <v>6.5</v>
      </c>
      <c r="E271" s="11">
        <v>3.7</v>
      </c>
      <c r="F271" s="11">
        <v>21.7</v>
      </c>
      <c r="G271" s="11">
        <v>143</v>
      </c>
    </row>
    <row r="272" spans="1:7" ht="30" customHeight="1" x14ac:dyDescent="0.25">
      <c r="A272" s="11" t="s">
        <v>206</v>
      </c>
      <c r="B272" s="48" t="s">
        <v>207</v>
      </c>
      <c r="C272" s="13">
        <v>1.3333333333333334E-2</v>
      </c>
      <c r="D272" s="11">
        <v>20.3</v>
      </c>
      <c r="E272" s="11">
        <v>5.4</v>
      </c>
      <c r="F272" s="11">
        <v>3.4</v>
      </c>
      <c r="G272" s="11">
        <v>149.4</v>
      </c>
    </row>
    <row r="273" spans="1:7" ht="24.95" customHeight="1" x14ac:dyDescent="0.25">
      <c r="A273" s="11" t="s">
        <v>44</v>
      </c>
      <c r="B273" s="12" t="s">
        <v>45</v>
      </c>
      <c r="C273" s="11" t="s">
        <v>41</v>
      </c>
      <c r="D273" s="11">
        <v>4.2</v>
      </c>
      <c r="E273" s="11">
        <v>11</v>
      </c>
      <c r="F273" s="11">
        <v>29</v>
      </c>
      <c r="G273" s="11">
        <v>252</v>
      </c>
    </row>
    <row r="274" spans="1:7" ht="24.95" customHeight="1" x14ac:dyDescent="0.25">
      <c r="A274" s="11"/>
      <c r="B274" s="12" t="s">
        <v>33</v>
      </c>
      <c r="C274" s="11" t="s">
        <v>41</v>
      </c>
      <c r="D274" s="11">
        <v>0</v>
      </c>
      <c r="E274" s="11">
        <v>0</v>
      </c>
      <c r="F274" s="11">
        <v>23</v>
      </c>
      <c r="G274" s="11">
        <v>92</v>
      </c>
    </row>
    <row r="275" spans="1:7" ht="24.95" customHeight="1" x14ac:dyDescent="0.25">
      <c r="A275" s="11"/>
      <c r="B275" s="12" t="s">
        <v>34</v>
      </c>
      <c r="C275" s="14" t="s">
        <v>205</v>
      </c>
      <c r="D275" s="11">
        <v>3.4</v>
      </c>
      <c r="E275" s="11">
        <v>0.7</v>
      </c>
      <c r="F275" s="11">
        <v>31.4</v>
      </c>
      <c r="G275" s="11">
        <v>147</v>
      </c>
    </row>
    <row r="276" spans="1:7" ht="24.95" customHeight="1" x14ac:dyDescent="0.25">
      <c r="A276" s="11"/>
      <c r="B276" s="12" t="s">
        <v>137</v>
      </c>
      <c r="C276" s="14" t="s">
        <v>43</v>
      </c>
      <c r="D276" s="35">
        <v>3.8</v>
      </c>
      <c r="E276" s="35">
        <v>0.4</v>
      </c>
      <c r="F276" s="35">
        <v>24.6</v>
      </c>
      <c r="G276" s="35">
        <v>117.5</v>
      </c>
    </row>
    <row r="277" spans="1:7" ht="24.95" customHeight="1" thickBot="1" x14ac:dyDescent="0.3">
      <c r="A277" s="11"/>
      <c r="B277" s="12" t="s">
        <v>166</v>
      </c>
      <c r="C277" s="14" t="s">
        <v>41</v>
      </c>
      <c r="D277" s="35">
        <v>0.8</v>
      </c>
      <c r="E277" s="35">
        <v>0</v>
      </c>
      <c r="F277" s="35">
        <v>22.6</v>
      </c>
      <c r="G277" s="35">
        <v>92</v>
      </c>
    </row>
    <row r="278" spans="1:7" ht="24.95" customHeight="1" thickBot="1" x14ac:dyDescent="0.3">
      <c r="A278" s="21"/>
      <c r="B278" s="21"/>
      <c r="C278" s="22"/>
      <c r="D278" s="122">
        <f>SUM(D271:D277)</f>
        <v>38.999999999999993</v>
      </c>
      <c r="E278" s="123">
        <f>SUM(E271:E277)</f>
        <v>21.2</v>
      </c>
      <c r="F278" s="123">
        <f>SUM(F271:F277)</f>
        <v>155.69999999999999</v>
      </c>
      <c r="G278" s="124">
        <f>SUM(G271:G277)</f>
        <v>992.9</v>
      </c>
    </row>
    <row r="279" spans="1:7" ht="24.95" customHeight="1" x14ac:dyDescent="0.25">
      <c r="A279" s="44"/>
      <c r="B279" s="55"/>
      <c r="C279" s="85"/>
      <c r="D279" s="78"/>
      <c r="E279" s="78"/>
      <c r="F279" s="78"/>
      <c r="G279" s="78"/>
    </row>
    <row r="280" spans="1:7" ht="24.95" customHeight="1" x14ac:dyDescent="0.3">
      <c r="A280" s="188" t="s">
        <v>85</v>
      </c>
      <c r="B280" s="188"/>
      <c r="C280" s="188"/>
      <c r="D280" s="188"/>
      <c r="E280" s="188"/>
      <c r="F280" s="188"/>
      <c r="G280" s="188"/>
    </row>
    <row r="281" spans="1:7" ht="24.95" customHeight="1" x14ac:dyDescent="0.25">
      <c r="A281" s="23"/>
      <c r="B281" s="12"/>
      <c r="C281" s="13"/>
      <c r="D281" s="11"/>
      <c r="E281" s="11"/>
      <c r="F281" s="11"/>
      <c r="G281" s="11"/>
    </row>
    <row r="282" spans="1:7" ht="24.95" customHeight="1" thickBot="1" x14ac:dyDescent="0.3">
      <c r="A282" s="23"/>
      <c r="B282" s="12"/>
      <c r="C282" s="13"/>
      <c r="D282" s="35"/>
      <c r="E282" s="35"/>
      <c r="F282" s="35"/>
      <c r="G282" s="35"/>
    </row>
    <row r="283" spans="1:7" ht="24.95" customHeight="1" thickBot="1" x14ac:dyDescent="0.3">
      <c r="A283" s="103"/>
      <c r="B283" s="104"/>
      <c r="C283" s="97"/>
      <c r="D283" s="122">
        <f>SUM(D281:D282)</f>
        <v>0</v>
      </c>
      <c r="E283" s="123">
        <f>SUM(E281:E282)</f>
        <v>0</v>
      </c>
      <c r="F283" s="123">
        <f>SUM(F281:F282)</f>
        <v>0</v>
      </c>
      <c r="G283" s="124">
        <f>SUM(G281:G282)</f>
        <v>0</v>
      </c>
    </row>
    <row r="284" spans="1:7" s="52" customFormat="1" ht="167.25" customHeight="1" thickBot="1" x14ac:dyDescent="0.3">
      <c r="A284" s="69"/>
      <c r="B284" s="73"/>
      <c r="C284" s="71"/>
      <c r="D284" s="78"/>
      <c r="E284" s="78"/>
      <c r="F284" s="78"/>
      <c r="G284" s="78"/>
    </row>
    <row r="285" spans="1:7" ht="24.95" customHeight="1" thickBot="1" x14ac:dyDescent="0.3">
      <c r="A285" s="200" t="s">
        <v>9</v>
      </c>
      <c r="B285" s="201"/>
      <c r="C285" s="201"/>
      <c r="D285" s="125">
        <f>SUM(D283+D279+D278+D268)</f>
        <v>79.299999999999983</v>
      </c>
      <c r="E285" s="125">
        <f>SUM(E283+E279+E278+E268)</f>
        <v>50.9</v>
      </c>
      <c r="F285" s="125">
        <f>SUM(F283+F279+F278+F268)</f>
        <v>247.59999999999997</v>
      </c>
      <c r="G285" s="126">
        <f>SUM(G283+G279+G278+G268)</f>
        <v>1792.5</v>
      </c>
    </row>
    <row r="286" spans="1:7" ht="24.95" customHeight="1" x14ac:dyDescent="0.3">
      <c r="A286" s="198" t="s">
        <v>88</v>
      </c>
      <c r="B286" s="199"/>
      <c r="C286" s="199"/>
      <c r="D286" s="199"/>
      <c r="E286" s="199"/>
      <c r="F286" s="199"/>
      <c r="G286" s="199"/>
    </row>
    <row r="287" spans="1:7" s="40" customFormat="1" ht="24.95" customHeight="1" x14ac:dyDescent="0.25">
      <c r="A287" s="59" t="s">
        <v>0</v>
      </c>
      <c r="B287" s="60" t="s">
        <v>1</v>
      </c>
      <c r="C287" s="61" t="s">
        <v>2</v>
      </c>
      <c r="D287" s="60" t="s">
        <v>3</v>
      </c>
      <c r="E287" s="60" t="s">
        <v>4</v>
      </c>
      <c r="F287" s="59" t="s">
        <v>5</v>
      </c>
      <c r="G287" s="60" t="s">
        <v>6</v>
      </c>
    </row>
    <row r="288" spans="1:7" ht="24.95" customHeight="1" x14ac:dyDescent="0.3">
      <c r="A288" s="182" t="s">
        <v>7</v>
      </c>
      <c r="B288" s="182"/>
      <c r="C288" s="182"/>
      <c r="D288" s="182"/>
      <c r="E288" s="182"/>
      <c r="F288" s="182"/>
      <c r="G288" s="182"/>
    </row>
    <row r="289" spans="1:9" ht="19.350000000000001" customHeight="1" x14ac:dyDescent="0.25">
      <c r="A289" s="11"/>
      <c r="B289" s="12"/>
      <c r="C289" s="11"/>
      <c r="D289" s="11"/>
      <c r="E289" s="11"/>
      <c r="F289" s="11"/>
      <c r="G289" s="11"/>
    </row>
    <row r="290" spans="1:9" ht="33" customHeight="1" x14ac:dyDescent="0.25">
      <c r="A290" s="11" t="s">
        <v>95</v>
      </c>
      <c r="B290" s="48" t="s">
        <v>39</v>
      </c>
      <c r="C290" s="11" t="s">
        <v>167</v>
      </c>
      <c r="D290" s="11">
        <v>36.4</v>
      </c>
      <c r="E290" s="11">
        <v>26.95</v>
      </c>
      <c r="F290" s="11">
        <v>47.8</v>
      </c>
      <c r="G290" s="11">
        <v>584</v>
      </c>
    </row>
    <row r="291" spans="1:9" ht="24.95" customHeight="1" x14ac:dyDescent="0.25">
      <c r="A291" s="11" t="s">
        <v>202</v>
      </c>
      <c r="B291" s="12" t="s">
        <v>203</v>
      </c>
      <c r="C291" s="11" t="s">
        <v>41</v>
      </c>
      <c r="D291" s="11">
        <v>6.8</v>
      </c>
      <c r="E291" s="11">
        <v>9.9</v>
      </c>
      <c r="F291" s="11">
        <v>122.4</v>
      </c>
      <c r="G291" s="11">
        <v>120</v>
      </c>
    </row>
    <row r="292" spans="1:9" ht="24.95" customHeight="1" x14ac:dyDescent="0.25">
      <c r="A292" s="11"/>
      <c r="B292" s="12" t="s">
        <v>70</v>
      </c>
      <c r="C292" s="11" t="s">
        <v>71</v>
      </c>
      <c r="D292" s="11">
        <v>2.7</v>
      </c>
      <c r="E292" s="11">
        <v>2.5</v>
      </c>
      <c r="F292" s="11">
        <v>18.100000000000001</v>
      </c>
      <c r="G292" s="11">
        <v>94</v>
      </c>
    </row>
    <row r="293" spans="1:9" ht="24.95" customHeight="1" thickBot="1" x14ac:dyDescent="0.3">
      <c r="A293" s="11"/>
      <c r="B293" s="12" t="s">
        <v>42</v>
      </c>
      <c r="C293" s="13">
        <v>0.02</v>
      </c>
      <c r="D293" s="35">
        <v>3.8</v>
      </c>
      <c r="E293" s="35">
        <v>1.5</v>
      </c>
      <c r="F293" s="35">
        <v>25.4</v>
      </c>
      <c r="G293" s="35">
        <v>132</v>
      </c>
    </row>
    <row r="294" spans="1:9" ht="24.95" customHeight="1" thickBot="1" x14ac:dyDescent="0.3">
      <c r="A294" s="19"/>
      <c r="B294" s="19"/>
      <c r="C294" s="20"/>
      <c r="D294" s="122">
        <f>SUM(D289:D293)</f>
        <v>49.699999999999996</v>
      </c>
      <c r="E294" s="123">
        <f>SUM(E289:E293)</f>
        <v>40.85</v>
      </c>
      <c r="F294" s="123">
        <f>SUM(F289:F293)</f>
        <v>213.7</v>
      </c>
      <c r="G294" s="124">
        <f>SUM(G290:G293)</f>
        <v>930</v>
      </c>
    </row>
    <row r="295" spans="1:9" ht="24.95" customHeight="1" x14ac:dyDescent="0.3">
      <c r="A295" s="182" t="s">
        <v>8</v>
      </c>
      <c r="B295" s="182"/>
      <c r="C295" s="182"/>
      <c r="D295" s="187"/>
      <c r="E295" s="187"/>
      <c r="F295" s="187"/>
      <c r="G295" s="187"/>
    </row>
    <row r="296" spans="1:9" ht="24.95" customHeight="1" x14ac:dyDescent="0.25">
      <c r="A296" s="11" t="s">
        <v>161</v>
      </c>
      <c r="B296" s="12" t="s">
        <v>119</v>
      </c>
      <c r="C296" s="14" t="s">
        <v>120</v>
      </c>
      <c r="D296" s="11">
        <v>6.66</v>
      </c>
      <c r="E296" s="11">
        <v>13.74</v>
      </c>
      <c r="F296" s="11">
        <v>10.050000000000001</v>
      </c>
      <c r="G296" s="11">
        <v>185.95</v>
      </c>
    </row>
    <row r="297" spans="1:9" ht="30.75" customHeight="1" x14ac:dyDescent="0.25">
      <c r="A297" s="11" t="s">
        <v>57</v>
      </c>
      <c r="B297" s="15" t="s">
        <v>195</v>
      </c>
      <c r="C297" s="14" t="s">
        <v>177</v>
      </c>
      <c r="D297" s="18">
        <v>2.2999999999999998</v>
      </c>
      <c r="E297" s="11">
        <v>6.3</v>
      </c>
      <c r="F297" s="11">
        <v>10.3</v>
      </c>
      <c r="G297" s="11">
        <v>109</v>
      </c>
      <c r="H297" s="44"/>
      <c r="I297" s="44"/>
    </row>
    <row r="298" spans="1:9" ht="24.95" customHeight="1" x14ac:dyDescent="0.25">
      <c r="A298" s="11" t="s">
        <v>196</v>
      </c>
      <c r="B298" s="12" t="s">
        <v>197</v>
      </c>
      <c r="C298" s="14" t="s">
        <v>198</v>
      </c>
      <c r="D298" s="11">
        <v>14.2</v>
      </c>
      <c r="E298" s="11">
        <v>14.6</v>
      </c>
      <c r="F298" s="11">
        <v>7.1</v>
      </c>
      <c r="G298" s="11">
        <v>216.6</v>
      </c>
    </row>
    <row r="299" spans="1:9" ht="24.95" customHeight="1" x14ac:dyDescent="0.25">
      <c r="A299" s="11" t="s">
        <v>58</v>
      </c>
      <c r="B299" s="12" t="s">
        <v>59</v>
      </c>
      <c r="C299" s="14" t="s">
        <v>41</v>
      </c>
      <c r="D299" s="11">
        <v>4.8</v>
      </c>
      <c r="E299" s="11">
        <v>8</v>
      </c>
      <c r="F299" s="11">
        <v>49</v>
      </c>
      <c r="G299" s="11">
        <v>292</v>
      </c>
    </row>
    <row r="300" spans="1:9" ht="24.95" customHeight="1" x14ac:dyDescent="0.25">
      <c r="A300" s="11" t="s">
        <v>106</v>
      </c>
      <c r="B300" s="12" t="s">
        <v>125</v>
      </c>
      <c r="C300" s="14" t="s">
        <v>41</v>
      </c>
      <c r="D300" s="11">
        <v>0.2</v>
      </c>
      <c r="E300" s="11">
        <v>0</v>
      </c>
      <c r="F300" s="11">
        <v>35.799999999999997</v>
      </c>
      <c r="G300" s="11">
        <v>142</v>
      </c>
    </row>
    <row r="301" spans="1:9" ht="24.95" customHeight="1" x14ac:dyDescent="0.25">
      <c r="A301" s="11"/>
      <c r="B301" s="12" t="s">
        <v>34</v>
      </c>
      <c r="C301" s="14" t="s">
        <v>205</v>
      </c>
      <c r="D301" s="11">
        <v>3.4</v>
      </c>
      <c r="E301" s="11">
        <v>0.7</v>
      </c>
      <c r="F301" s="11">
        <v>31.4</v>
      </c>
      <c r="G301" s="11">
        <v>147</v>
      </c>
    </row>
    <row r="302" spans="1:9" ht="24.95" customHeight="1" thickBot="1" x14ac:dyDescent="0.3">
      <c r="A302" s="11"/>
      <c r="B302" s="12" t="s">
        <v>137</v>
      </c>
      <c r="C302" s="14" t="s">
        <v>43</v>
      </c>
      <c r="D302" s="35">
        <v>3.8</v>
      </c>
      <c r="E302" s="35">
        <v>0.4</v>
      </c>
      <c r="F302" s="35">
        <v>24.6</v>
      </c>
      <c r="G302" s="35">
        <v>117.5</v>
      </c>
    </row>
    <row r="303" spans="1:9" ht="24.95" customHeight="1" thickBot="1" x14ac:dyDescent="0.3">
      <c r="A303" s="20"/>
      <c r="B303" s="45"/>
      <c r="C303" s="46"/>
      <c r="D303" s="122">
        <f>SUM(D296:D302)</f>
        <v>35.36</v>
      </c>
      <c r="E303" s="123">
        <f>SUM(E296:E302)</f>
        <v>43.74</v>
      </c>
      <c r="F303" s="123">
        <f>SUM(F296:F302)</f>
        <v>168.25</v>
      </c>
      <c r="G303" s="124">
        <f>SUM(G296:G302)</f>
        <v>1210.05</v>
      </c>
    </row>
    <row r="304" spans="1:9" ht="24.95" customHeight="1" x14ac:dyDescent="0.25">
      <c r="A304" s="44"/>
      <c r="B304" s="55"/>
      <c r="C304" s="86"/>
      <c r="D304" s="49"/>
      <c r="E304" s="49"/>
      <c r="F304" s="49"/>
      <c r="G304" s="49"/>
    </row>
    <row r="305" spans="1:7" ht="24.95" customHeight="1" x14ac:dyDescent="0.25">
      <c r="A305" s="44"/>
      <c r="B305" s="49"/>
      <c r="C305" s="49"/>
      <c r="D305" s="78"/>
      <c r="E305" s="78"/>
      <c r="F305" s="78"/>
      <c r="G305" s="78"/>
    </row>
    <row r="306" spans="1:7" ht="24.95" customHeight="1" x14ac:dyDescent="0.3">
      <c r="A306" s="188" t="s">
        <v>85</v>
      </c>
      <c r="B306" s="188"/>
      <c r="C306" s="188"/>
      <c r="D306" s="188"/>
      <c r="E306" s="188"/>
      <c r="F306" s="188"/>
      <c r="G306" s="188"/>
    </row>
    <row r="307" spans="1:7" ht="24.95" customHeight="1" x14ac:dyDescent="0.25">
      <c r="A307" s="23"/>
      <c r="B307" s="12"/>
      <c r="C307" s="102"/>
      <c r="D307" s="11"/>
      <c r="E307" s="11"/>
      <c r="F307" s="11"/>
      <c r="G307" s="11"/>
    </row>
    <row r="308" spans="1:7" ht="24.95" customHeight="1" x14ac:dyDescent="0.25">
      <c r="A308" s="23"/>
      <c r="B308" s="12"/>
      <c r="C308" s="13"/>
      <c r="D308" s="11"/>
      <c r="E308" s="11"/>
      <c r="F308" s="11"/>
      <c r="G308" s="11"/>
    </row>
    <row r="309" spans="1:7" ht="24.95" customHeight="1" thickBot="1" x14ac:dyDescent="0.3">
      <c r="A309" s="23"/>
      <c r="B309" s="12"/>
      <c r="C309" s="13"/>
      <c r="D309" s="35"/>
      <c r="E309" s="35"/>
      <c r="F309" s="35"/>
      <c r="G309" s="35"/>
    </row>
    <row r="310" spans="1:7" ht="24.95" customHeight="1" thickBot="1" x14ac:dyDescent="0.3">
      <c r="A310" s="19"/>
      <c r="B310" s="19"/>
      <c r="C310" s="20"/>
      <c r="D310" s="122">
        <f>SUM(D307:D309)</f>
        <v>0</v>
      </c>
      <c r="E310" s="123">
        <f>SUM(E307:E309)</f>
        <v>0</v>
      </c>
      <c r="F310" s="123">
        <f>SUM(F307:F309)</f>
        <v>0</v>
      </c>
      <c r="G310" s="124">
        <f>SUM(G307:G309)</f>
        <v>0</v>
      </c>
    </row>
    <row r="311" spans="1:7" ht="166.5" customHeight="1" thickBot="1" x14ac:dyDescent="0.3">
      <c r="A311" s="19"/>
      <c r="B311" s="19"/>
      <c r="C311" s="20"/>
      <c r="D311" s="78"/>
      <c r="E311" s="78"/>
      <c r="F311" s="78"/>
      <c r="G311" s="78"/>
    </row>
    <row r="312" spans="1:7" ht="24.95" customHeight="1" thickBot="1" x14ac:dyDescent="0.3">
      <c r="A312" s="200" t="s">
        <v>9</v>
      </c>
      <c r="B312" s="201"/>
      <c r="C312" s="201"/>
      <c r="D312" s="125">
        <f>SUM(D310+D305+D303+D294)</f>
        <v>85.06</v>
      </c>
      <c r="E312" s="125">
        <f>SUM(E310+E305+E303+E294)</f>
        <v>84.59</v>
      </c>
      <c r="F312" s="125">
        <f>SUM(F310+F305+F303+F294)</f>
        <v>381.95</v>
      </c>
      <c r="G312" s="126">
        <f>SUM(G310+G305+G303+G294)</f>
        <v>2140.0500000000002</v>
      </c>
    </row>
    <row r="313" spans="1:7" ht="24.95" customHeight="1" x14ac:dyDescent="0.3">
      <c r="A313" s="185" t="s">
        <v>89</v>
      </c>
      <c r="B313" s="186"/>
      <c r="C313" s="186"/>
      <c r="D313" s="186"/>
      <c r="E313" s="186"/>
      <c r="F313" s="186"/>
      <c r="G313" s="186"/>
    </row>
    <row r="314" spans="1:7" s="40" customFormat="1" ht="24.95" customHeight="1" x14ac:dyDescent="0.25">
      <c r="A314" s="59" t="s">
        <v>0</v>
      </c>
      <c r="B314" s="60" t="s">
        <v>1</v>
      </c>
      <c r="C314" s="61" t="s">
        <v>2</v>
      </c>
      <c r="D314" s="60" t="s">
        <v>3</v>
      </c>
      <c r="E314" s="60" t="s">
        <v>4</v>
      </c>
      <c r="F314" s="59" t="s">
        <v>5</v>
      </c>
      <c r="G314" s="60" t="s">
        <v>6</v>
      </c>
    </row>
    <row r="315" spans="1:7" ht="24.95" customHeight="1" x14ac:dyDescent="0.3">
      <c r="A315" s="182" t="s">
        <v>7</v>
      </c>
      <c r="B315" s="182"/>
      <c r="C315" s="182"/>
      <c r="D315" s="182"/>
      <c r="E315" s="182"/>
      <c r="F315" s="182"/>
      <c r="G315" s="182"/>
    </row>
    <row r="316" spans="1:7" ht="24.95" customHeight="1" x14ac:dyDescent="0.25">
      <c r="A316" s="11"/>
      <c r="B316" s="12" t="s">
        <v>28</v>
      </c>
      <c r="C316" s="13">
        <v>0.1</v>
      </c>
      <c r="D316" s="11">
        <v>0.1</v>
      </c>
      <c r="E316" s="11">
        <v>8.3000000000000007</v>
      </c>
      <c r="F316" s="11">
        <v>0.1</v>
      </c>
      <c r="G316" s="11">
        <v>74.8</v>
      </c>
    </row>
    <row r="317" spans="1:7" ht="24.95" customHeight="1" x14ac:dyDescent="0.25">
      <c r="A317" s="11" t="s">
        <v>126</v>
      </c>
      <c r="B317" s="12" t="s">
        <v>127</v>
      </c>
      <c r="C317" s="47" t="s">
        <v>128</v>
      </c>
      <c r="D317" s="11">
        <v>7.6</v>
      </c>
      <c r="E317" s="11">
        <v>10.8</v>
      </c>
      <c r="F317" s="11">
        <v>43.06</v>
      </c>
      <c r="G317" s="11">
        <v>293.60000000000002</v>
      </c>
    </row>
    <row r="318" spans="1:7" ht="24.95" customHeight="1" x14ac:dyDescent="0.25">
      <c r="A318" s="11" t="s">
        <v>73</v>
      </c>
      <c r="B318" s="12" t="s">
        <v>129</v>
      </c>
      <c r="C318" s="27" t="s">
        <v>46</v>
      </c>
      <c r="D318" s="11">
        <v>8.3000000000000007</v>
      </c>
      <c r="E318" s="11">
        <v>15.25</v>
      </c>
      <c r="F318" s="11">
        <v>0</v>
      </c>
      <c r="G318" s="11">
        <v>167.8</v>
      </c>
    </row>
    <row r="319" spans="1:7" ht="24.95" customHeight="1" x14ac:dyDescent="0.25">
      <c r="A319" s="11" t="s">
        <v>51</v>
      </c>
      <c r="B319" s="12" t="s">
        <v>52</v>
      </c>
      <c r="C319" s="47" t="s">
        <v>41</v>
      </c>
      <c r="D319" s="11">
        <v>2.8</v>
      </c>
      <c r="E319" s="11">
        <v>3.2</v>
      </c>
      <c r="F319" s="11">
        <v>24.7</v>
      </c>
      <c r="G319" s="11">
        <v>134</v>
      </c>
    </row>
    <row r="320" spans="1:7" ht="24.95" customHeight="1" x14ac:dyDescent="0.25">
      <c r="A320" s="11"/>
      <c r="B320" s="12" t="s">
        <v>42</v>
      </c>
      <c r="C320" s="27" t="s">
        <v>43</v>
      </c>
      <c r="D320" s="11">
        <v>3.8</v>
      </c>
      <c r="E320" s="11">
        <v>1.5</v>
      </c>
      <c r="F320" s="11">
        <v>25.4</v>
      </c>
      <c r="G320" s="11">
        <v>132</v>
      </c>
    </row>
    <row r="321" spans="1:7" ht="24.95" customHeight="1" thickBot="1" x14ac:dyDescent="0.3">
      <c r="A321" s="11"/>
      <c r="B321" s="12" t="s">
        <v>163</v>
      </c>
      <c r="C321" s="47" t="s">
        <v>41</v>
      </c>
      <c r="D321" s="35">
        <v>0.8</v>
      </c>
      <c r="E321" s="35">
        <v>0</v>
      </c>
      <c r="F321" s="35">
        <v>22.6</v>
      </c>
      <c r="G321" s="35">
        <v>92</v>
      </c>
    </row>
    <row r="322" spans="1:7" ht="24.95" customHeight="1" thickBot="1" x14ac:dyDescent="0.3">
      <c r="A322" s="21"/>
      <c r="B322" s="21"/>
      <c r="C322" s="22"/>
      <c r="D322" s="122">
        <f>SUM(D317:D321)</f>
        <v>23.3</v>
      </c>
      <c r="E322" s="123">
        <f>SUM(E317:E321)</f>
        <v>30.75</v>
      </c>
      <c r="F322" s="123">
        <f>SUM(F317:F321)</f>
        <v>115.75999999999999</v>
      </c>
      <c r="G322" s="124">
        <f>SUM(G317:G321)</f>
        <v>819.40000000000009</v>
      </c>
    </row>
    <row r="323" spans="1:7" ht="24.95" customHeight="1" x14ac:dyDescent="0.25">
      <c r="A323" s="52"/>
      <c r="B323" s="52"/>
      <c r="C323" s="38"/>
      <c r="D323" s="38"/>
      <c r="E323" s="38"/>
      <c r="F323" s="38"/>
      <c r="G323" s="38"/>
    </row>
    <row r="324" spans="1:7" ht="24.95" customHeight="1" x14ac:dyDescent="0.3">
      <c r="A324" s="182" t="s">
        <v>8</v>
      </c>
      <c r="B324" s="182"/>
      <c r="C324" s="182"/>
      <c r="D324" s="182"/>
      <c r="E324" s="182"/>
      <c r="F324" s="182"/>
      <c r="G324" s="182"/>
    </row>
    <row r="325" spans="1:7" ht="24.95" customHeight="1" x14ac:dyDescent="0.25">
      <c r="A325" s="11"/>
      <c r="B325" s="12"/>
      <c r="C325" s="11"/>
      <c r="D325" s="11"/>
      <c r="E325" s="11"/>
      <c r="F325" s="11"/>
      <c r="G325" s="11"/>
    </row>
    <row r="326" spans="1:7" ht="30" customHeight="1" x14ac:dyDescent="0.25">
      <c r="A326" s="11"/>
      <c r="B326" s="15"/>
      <c r="C326" s="11"/>
      <c r="D326" s="11"/>
      <c r="E326" s="11"/>
      <c r="F326" s="11"/>
      <c r="G326" s="11"/>
    </row>
    <row r="327" spans="1:7" ht="24.95" customHeight="1" x14ac:dyDescent="0.25">
      <c r="A327" s="11"/>
      <c r="B327" s="12"/>
      <c r="C327" s="11"/>
      <c r="D327" s="11"/>
      <c r="E327" s="11"/>
      <c r="F327" s="11"/>
      <c r="G327" s="11"/>
    </row>
    <row r="328" spans="1:7" ht="24.95" customHeight="1" x14ac:dyDescent="0.25">
      <c r="A328" s="11"/>
      <c r="B328" s="12"/>
      <c r="C328" s="11"/>
      <c r="D328" s="11"/>
      <c r="E328" s="11"/>
      <c r="F328" s="11"/>
      <c r="G328" s="11"/>
    </row>
    <row r="329" spans="1:7" ht="24.95" customHeight="1" x14ac:dyDescent="0.25">
      <c r="A329" s="11"/>
      <c r="B329" s="12"/>
      <c r="C329" s="14"/>
      <c r="D329" s="11"/>
      <c r="E329" s="11"/>
      <c r="F329" s="11"/>
      <c r="G329" s="11"/>
    </row>
    <row r="330" spans="1:7" ht="24.95" customHeight="1" x14ac:dyDescent="0.25">
      <c r="A330" s="11"/>
      <c r="B330" s="12"/>
      <c r="C330" s="14"/>
      <c r="D330" s="11"/>
      <c r="E330" s="11"/>
      <c r="F330" s="11"/>
      <c r="G330" s="11"/>
    </row>
    <row r="331" spans="1:7" ht="24.95" customHeight="1" x14ac:dyDescent="0.25">
      <c r="A331" s="21"/>
      <c r="B331" s="21"/>
      <c r="C331" s="22"/>
      <c r="D331" s="58">
        <f>SUM(D325:D330)</f>
        <v>0</v>
      </c>
      <c r="E331" s="58">
        <f>SUM(E325:E330)</f>
        <v>0</v>
      </c>
      <c r="F331" s="58">
        <f>SUM(F325:F330)</f>
        <v>0</v>
      </c>
      <c r="G331" s="58">
        <f>SUM(G325:G330)</f>
        <v>0</v>
      </c>
    </row>
    <row r="332" spans="1:7" ht="24.95" customHeight="1" x14ac:dyDescent="0.25">
      <c r="A332" s="19"/>
      <c r="B332" s="19"/>
      <c r="C332" s="20"/>
      <c r="D332" s="20"/>
      <c r="E332" s="20"/>
      <c r="F332" s="20"/>
      <c r="G332" s="20"/>
    </row>
    <row r="333" spans="1:7" ht="24.95" customHeight="1" x14ac:dyDescent="0.25">
      <c r="A333" s="20"/>
      <c r="B333" s="45"/>
      <c r="C333" s="20"/>
      <c r="D333" s="78"/>
      <c r="E333" s="78"/>
      <c r="F333" s="78"/>
      <c r="G333" s="78"/>
    </row>
    <row r="334" spans="1:7" ht="24.95" customHeight="1" x14ac:dyDescent="0.25">
      <c r="A334" s="20"/>
      <c r="B334" s="45"/>
      <c r="C334" s="20"/>
      <c r="D334" s="49"/>
      <c r="E334" s="49"/>
      <c r="F334" s="49"/>
      <c r="G334" s="49"/>
    </row>
    <row r="335" spans="1:7" ht="24.95" customHeight="1" x14ac:dyDescent="0.3">
      <c r="A335" s="182" t="s">
        <v>85</v>
      </c>
      <c r="B335" s="182"/>
      <c r="C335" s="182"/>
      <c r="D335" s="182"/>
      <c r="E335" s="182"/>
      <c r="F335" s="182"/>
      <c r="G335" s="182"/>
    </row>
    <row r="336" spans="1:7" ht="24.95" customHeight="1" x14ac:dyDescent="0.25">
      <c r="A336" s="11"/>
      <c r="B336" s="12"/>
      <c r="C336" s="11"/>
      <c r="D336" s="36"/>
      <c r="E336" s="36"/>
      <c r="F336" s="36"/>
      <c r="G336" s="36"/>
    </row>
    <row r="337" spans="1:7" ht="24.95" customHeight="1" x14ac:dyDescent="0.25">
      <c r="A337" s="11"/>
      <c r="B337" s="12"/>
      <c r="C337" s="11"/>
      <c r="D337" s="36"/>
      <c r="E337" s="36"/>
      <c r="F337" s="36"/>
      <c r="G337" s="36"/>
    </row>
    <row r="338" spans="1:7" ht="24.95" customHeight="1" x14ac:dyDescent="0.25">
      <c r="A338" s="11"/>
      <c r="B338" s="12"/>
      <c r="C338" s="11"/>
      <c r="D338" s="36"/>
      <c r="E338" s="36"/>
      <c r="F338" s="36"/>
      <c r="G338" s="36"/>
    </row>
    <row r="339" spans="1:7" ht="24.95" customHeight="1" x14ac:dyDescent="0.25">
      <c r="A339" s="11"/>
      <c r="B339" s="12"/>
      <c r="C339" s="13"/>
      <c r="D339" s="11"/>
      <c r="E339" s="11"/>
      <c r="F339" s="11"/>
      <c r="G339" s="11"/>
    </row>
    <row r="340" spans="1:7" ht="24.95" customHeight="1" x14ac:dyDescent="0.25">
      <c r="A340" s="25"/>
      <c r="B340" s="62"/>
      <c r="C340" s="50"/>
      <c r="D340" s="58">
        <f>SUM(D336:D339)</f>
        <v>0</v>
      </c>
      <c r="E340" s="58">
        <f>SUM(E336:E339)</f>
        <v>0</v>
      </c>
      <c r="F340" s="58">
        <f>SUM(F336:F339)</f>
        <v>0</v>
      </c>
      <c r="G340" s="58">
        <f>SUM(G336:G339)</f>
        <v>0</v>
      </c>
    </row>
    <row r="341" spans="1:7" ht="66.75" customHeight="1" thickBot="1" x14ac:dyDescent="0.3">
      <c r="A341" s="25"/>
      <c r="B341" s="62"/>
      <c r="C341" s="71"/>
      <c r="D341" s="78"/>
      <c r="E341" s="78"/>
      <c r="F341" s="78"/>
      <c r="G341" s="78"/>
    </row>
    <row r="342" spans="1:7" ht="25.35" customHeight="1" x14ac:dyDescent="0.25">
      <c r="A342" s="215" t="s">
        <v>9</v>
      </c>
      <c r="B342" s="216"/>
      <c r="C342" s="216"/>
      <c r="D342" s="105">
        <f>SUM(+D340+D333+D331+D322)</f>
        <v>23.3</v>
      </c>
      <c r="E342" s="105">
        <f>SUM(E340+E333+E331+E322)</f>
        <v>30.75</v>
      </c>
      <c r="F342" s="105">
        <f>SUM(F340+F333+F331+F322)</f>
        <v>115.75999999999999</v>
      </c>
      <c r="G342" s="106">
        <f>SUM(G340+G333+G331+G322)</f>
        <v>819.40000000000009</v>
      </c>
    </row>
    <row r="343" spans="1:7" ht="0.6" hidden="1" customHeight="1" x14ac:dyDescent="0.25">
      <c r="A343" s="107"/>
      <c r="B343" s="52"/>
      <c r="C343" s="38"/>
      <c r="D343" s="38"/>
      <c r="E343" s="38"/>
      <c r="F343" s="38"/>
      <c r="G343" s="108"/>
    </row>
    <row r="344" spans="1:7" ht="24.6" hidden="1" customHeight="1" x14ac:dyDescent="0.3">
      <c r="A344" s="212"/>
      <c r="B344" s="213"/>
      <c r="C344" s="213"/>
      <c r="D344" s="213"/>
      <c r="E344" s="213"/>
      <c r="F344" s="213"/>
      <c r="G344" s="214"/>
    </row>
    <row r="345" spans="1:7" s="40" customFormat="1" ht="24.6" hidden="1" customHeight="1" x14ac:dyDescent="0.25">
      <c r="A345" s="109"/>
      <c r="B345" s="60"/>
      <c r="C345" s="96"/>
      <c r="D345" s="60"/>
      <c r="E345" s="60"/>
      <c r="F345" s="59"/>
      <c r="G345" s="110"/>
    </row>
    <row r="346" spans="1:7" ht="24.6" hidden="1" customHeight="1" x14ac:dyDescent="0.3">
      <c r="A346" s="210"/>
      <c r="B346" s="196"/>
      <c r="C346" s="196"/>
      <c r="D346" s="196"/>
      <c r="E346" s="196"/>
      <c r="F346" s="196"/>
      <c r="G346" s="211"/>
    </row>
    <row r="347" spans="1:7" ht="0.6" hidden="1" customHeight="1" x14ac:dyDescent="0.25">
      <c r="A347" s="111"/>
      <c r="B347" s="12"/>
      <c r="C347" s="14"/>
      <c r="D347" s="11"/>
      <c r="E347" s="11"/>
      <c r="F347" s="11"/>
      <c r="G347" s="112"/>
    </row>
    <row r="348" spans="1:7" ht="0.6" hidden="1" customHeight="1" x14ac:dyDescent="0.25">
      <c r="A348" s="111"/>
      <c r="B348" s="12"/>
      <c r="C348" s="11"/>
      <c r="D348" s="11"/>
      <c r="E348" s="11"/>
      <c r="F348" s="11"/>
      <c r="G348" s="112"/>
    </row>
    <row r="349" spans="1:7" ht="0.6" hidden="1" customHeight="1" x14ac:dyDescent="0.25">
      <c r="A349" s="111"/>
      <c r="B349" s="12"/>
      <c r="C349" s="11"/>
      <c r="D349" s="11"/>
      <c r="E349" s="11"/>
      <c r="F349" s="11"/>
      <c r="G349" s="112"/>
    </row>
    <row r="350" spans="1:7" ht="0.6" hidden="1" customHeight="1" x14ac:dyDescent="0.25">
      <c r="A350" s="111"/>
      <c r="B350" s="12"/>
      <c r="C350" s="14"/>
      <c r="D350" s="11"/>
      <c r="E350" s="11"/>
      <c r="F350" s="11"/>
      <c r="G350" s="112"/>
    </row>
    <row r="351" spans="1:7" ht="24.6" hidden="1" customHeight="1" x14ac:dyDescent="0.25">
      <c r="A351" s="111"/>
      <c r="B351" s="12"/>
      <c r="C351" s="11"/>
      <c r="D351" s="11"/>
      <c r="E351" s="11"/>
      <c r="F351" s="11"/>
      <c r="G351" s="112"/>
    </row>
    <row r="352" spans="1:7" ht="0.6" hidden="1" customHeight="1" x14ac:dyDescent="0.25">
      <c r="A352" s="111"/>
      <c r="B352" s="48"/>
      <c r="C352" s="13"/>
      <c r="D352" s="11"/>
      <c r="E352" s="11"/>
      <c r="F352" s="11"/>
      <c r="G352" s="112"/>
    </row>
    <row r="353" spans="1:7" ht="24.6" hidden="1" customHeight="1" x14ac:dyDescent="0.25">
      <c r="A353" s="113"/>
      <c r="B353" s="19"/>
      <c r="C353" s="20"/>
      <c r="D353" s="80"/>
      <c r="E353" s="80"/>
      <c r="F353" s="81"/>
      <c r="G353" s="114"/>
    </row>
    <row r="354" spans="1:7" ht="2.4500000000000002" hidden="1" customHeight="1" x14ac:dyDescent="0.3">
      <c r="A354" s="210"/>
      <c r="B354" s="196"/>
      <c r="C354" s="196"/>
      <c r="D354" s="196"/>
      <c r="E354" s="196"/>
      <c r="F354" s="196"/>
      <c r="G354" s="211"/>
    </row>
    <row r="355" spans="1:7" ht="24.6" hidden="1" customHeight="1" x14ac:dyDescent="0.25">
      <c r="A355" s="111"/>
      <c r="B355" s="12"/>
      <c r="C355" s="11"/>
      <c r="D355" s="11"/>
      <c r="E355" s="11"/>
      <c r="F355" s="11"/>
      <c r="G355" s="112"/>
    </row>
    <row r="356" spans="1:7" ht="1.35" hidden="1" customHeight="1" x14ac:dyDescent="0.25">
      <c r="A356" s="111"/>
      <c r="B356" s="12"/>
      <c r="C356" s="11"/>
      <c r="D356" s="11"/>
      <c r="E356" s="11"/>
      <c r="F356" s="11"/>
      <c r="G356" s="112"/>
    </row>
    <row r="357" spans="1:7" ht="1.35" hidden="1" customHeight="1" x14ac:dyDescent="0.25">
      <c r="A357" s="111"/>
      <c r="B357" s="12"/>
      <c r="C357" s="14"/>
      <c r="D357" s="11"/>
      <c r="E357" s="11"/>
      <c r="F357" s="11"/>
      <c r="G357" s="112"/>
    </row>
    <row r="358" spans="1:7" ht="24.6" hidden="1" customHeight="1" x14ac:dyDescent="0.25">
      <c r="A358" s="111"/>
      <c r="B358" s="12"/>
      <c r="C358" s="14"/>
      <c r="D358" s="11"/>
      <c r="E358" s="11"/>
      <c r="F358" s="11"/>
      <c r="G358" s="112"/>
    </row>
    <row r="359" spans="1:7" ht="24.6" hidden="1" customHeight="1" x14ac:dyDescent="0.25">
      <c r="A359" s="113"/>
      <c r="B359" s="19"/>
      <c r="C359" s="20"/>
      <c r="D359" s="58"/>
      <c r="E359" s="58"/>
      <c r="F359" s="58"/>
      <c r="G359" s="115"/>
    </row>
    <row r="360" spans="1:7" ht="1.35" hidden="1" customHeight="1" x14ac:dyDescent="0.25">
      <c r="A360" s="116"/>
      <c r="B360" s="73"/>
      <c r="C360" s="71"/>
      <c r="D360" s="58"/>
      <c r="E360" s="58"/>
      <c r="F360" s="58"/>
      <c r="G360" s="115"/>
    </row>
    <row r="361" spans="1:7" ht="24.6" hidden="1" customHeight="1" x14ac:dyDescent="0.25">
      <c r="A361" s="217"/>
      <c r="B361" s="218"/>
      <c r="C361" s="219"/>
      <c r="D361" s="67"/>
      <c r="E361" s="67"/>
      <c r="F361" s="68"/>
      <c r="G361" s="117"/>
    </row>
    <row r="362" spans="1:7" ht="24.6" hidden="1" customHeight="1" x14ac:dyDescent="0.25">
      <c r="A362" s="113"/>
      <c r="B362" s="19"/>
      <c r="C362" s="20"/>
      <c r="D362" s="80"/>
      <c r="E362" s="84"/>
      <c r="F362" s="84"/>
      <c r="G362" s="118"/>
    </row>
    <row r="363" spans="1:7" ht="0.6" hidden="1" customHeight="1" x14ac:dyDescent="0.25">
      <c r="A363" s="113"/>
      <c r="B363" s="19"/>
      <c r="C363" s="20"/>
      <c r="D363" s="58"/>
      <c r="E363" s="58"/>
      <c r="F363" s="58"/>
      <c r="G363" s="115"/>
    </row>
    <row r="364" spans="1:7" ht="24.6" hidden="1" customHeight="1" x14ac:dyDescent="0.25">
      <c r="A364" s="116"/>
      <c r="B364" s="73"/>
      <c r="C364" s="71"/>
      <c r="D364" s="58"/>
      <c r="E364" s="58"/>
      <c r="F364" s="63"/>
      <c r="G364" s="119"/>
    </row>
    <row r="365" spans="1:7" ht="24.6" hidden="1" customHeight="1" x14ac:dyDescent="0.25">
      <c r="A365" s="207"/>
      <c r="B365" s="208"/>
      <c r="C365" s="209"/>
      <c r="D365" s="57"/>
      <c r="E365" s="57"/>
      <c r="F365" s="65"/>
      <c r="G365" s="120"/>
    </row>
    <row r="366" spans="1:7" ht="24.6" hidden="1" customHeight="1" x14ac:dyDescent="0.25">
      <c r="A366" s="113"/>
      <c r="B366" s="19"/>
      <c r="C366" s="20"/>
      <c r="D366" s="80"/>
      <c r="E366" s="80"/>
      <c r="F366" s="80"/>
      <c r="G366" s="114"/>
    </row>
    <row r="367" spans="1:7" ht="24.6" hidden="1" customHeight="1" x14ac:dyDescent="0.25">
      <c r="A367" s="113"/>
      <c r="B367" s="19"/>
      <c r="C367" s="20"/>
      <c r="D367" s="58"/>
      <c r="E367" s="58"/>
      <c r="F367" s="58"/>
      <c r="G367" s="115"/>
    </row>
    <row r="368" spans="1:7" ht="0.6" hidden="1" customHeight="1" x14ac:dyDescent="0.25">
      <c r="A368" s="113"/>
      <c r="B368" s="45"/>
      <c r="C368" s="20"/>
      <c r="D368" s="58"/>
      <c r="E368" s="58"/>
      <c r="F368" s="58"/>
      <c r="G368" s="115"/>
    </row>
    <row r="369" spans="1:7" ht="24.6" hidden="1" customHeight="1" x14ac:dyDescent="0.25">
      <c r="A369" s="207" t="s">
        <v>9</v>
      </c>
      <c r="B369" s="208"/>
      <c r="C369" s="209"/>
      <c r="D369" s="57">
        <f>SUM(D368+D367+D366)</f>
        <v>0</v>
      </c>
      <c r="E369" s="57">
        <f>SUM(E368+E367+E366)</f>
        <v>0</v>
      </c>
      <c r="F369" s="57">
        <f>SUM(F368+F367+F366)</f>
        <v>0</v>
      </c>
      <c r="G369" s="121">
        <f>SUM(G368+G367+G366)</f>
        <v>0</v>
      </c>
    </row>
  </sheetData>
  <mergeCells count="68">
    <mergeCell ref="A230:C230"/>
    <mergeCell ref="A172:C172"/>
    <mergeCell ref="A143:C143"/>
    <mergeCell ref="A313:G313"/>
    <mergeCell ref="A344:G344"/>
    <mergeCell ref="A342:C342"/>
    <mergeCell ref="A312:C312"/>
    <mergeCell ref="A224:G224"/>
    <mergeCell ref="A154:G154"/>
    <mergeCell ref="A145:G145"/>
    <mergeCell ref="A174:G174"/>
    <mergeCell ref="A231:G231"/>
    <mergeCell ref="A361:C361"/>
    <mergeCell ref="A252:G252"/>
    <mergeCell ref="A369:C369"/>
    <mergeCell ref="A286:G286"/>
    <mergeCell ref="A285:C285"/>
    <mergeCell ref="A258:C258"/>
    <mergeCell ref="A288:G288"/>
    <mergeCell ref="A280:G280"/>
    <mergeCell ref="A270:G270"/>
    <mergeCell ref="A365:C365"/>
    <mergeCell ref="A315:G315"/>
    <mergeCell ref="A324:G324"/>
    <mergeCell ref="A295:G295"/>
    <mergeCell ref="A354:G354"/>
    <mergeCell ref="A346:G346"/>
    <mergeCell ref="A306:G306"/>
    <mergeCell ref="A335:G335"/>
    <mergeCell ref="A60:G60"/>
    <mergeCell ref="A88:C88"/>
    <mergeCell ref="A22:G22"/>
    <mergeCell ref="A52:G52"/>
    <mergeCell ref="A29:C29"/>
    <mergeCell ref="A58:C58"/>
    <mergeCell ref="A41:G41"/>
    <mergeCell ref="A62:G62"/>
    <mergeCell ref="A1:G1"/>
    <mergeCell ref="A173:G173"/>
    <mergeCell ref="A4:G4"/>
    <mergeCell ref="A12:G12"/>
    <mergeCell ref="A33:G33"/>
    <mergeCell ref="A100:G100"/>
    <mergeCell ref="A119:G119"/>
    <mergeCell ref="A89:G89"/>
    <mergeCell ref="A116:C116"/>
    <mergeCell ref="A117:G117"/>
    <mergeCell ref="A126:G126"/>
    <mergeCell ref="A110:G110"/>
    <mergeCell ref="A137:G137"/>
    <mergeCell ref="A164:G164"/>
    <mergeCell ref="A2:G2"/>
    <mergeCell ref="A31:G31"/>
    <mergeCell ref="A91:G91"/>
    <mergeCell ref="A242:G242"/>
    <mergeCell ref="A71:G71"/>
    <mergeCell ref="A82:G82"/>
    <mergeCell ref="A261:G261"/>
    <mergeCell ref="A200:C200"/>
    <mergeCell ref="A201:G201"/>
    <mergeCell ref="A176:G176"/>
    <mergeCell ref="A183:G183"/>
    <mergeCell ref="A195:G195"/>
    <mergeCell ref="A147:G147"/>
    <mergeCell ref="A203:G203"/>
    <mergeCell ref="A213:G213"/>
    <mergeCell ref="A233:G233"/>
    <mergeCell ref="A259:G259"/>
  </mergeCells>
  <pageMargins left="0.19685039370078741" right="0.31496062992125984" top="0.15748031496062992" bottom="0.19685039370078741" header="0.31496062992125984" footer="0.19685039370078741"/>
  <pageSetup paperSize="9" orientation="portrait" r:id="rId1"/>
  <ignoredErrors>
    <ignoredError sqref="C6 C9 C18:C19 C67 C209 C238 C266 C318 C320 C180 C177 C151 C148 C96 C105:C106 C133:C134 C298 C47:C48 C77:C78 C189:C190 C219:C220 C247:C2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4" workbookViewId="0">
      <selection activeCell="P18" sqref="P18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224" t="s">
        <v>199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225" t="s">
        <v>200</v>
      </c>
      <c r="K3" s="225"/>
      <c r="L3" s="225"/>
      <c r="M3" s="225"/>
      <c r="N3" s="225"/>
      <c r="O3" s="226"/>
      <c r="P3" s="226"/>
      <c r="Q3" s="226"/>
      <c r="R3" s="226"/>
    </row>
    <row r="4" spans="1:19" ht="30.75" customHeight="1" x14ac:dyDescent="0.25">
      <c r="A4" s="227" t="s">
        <v>10</v>
      </c>
      <c r="B4" s="229" t="s">
        <v>153</v>
      </c>
      <c r="C4" s="162" t="s">
        <v>152</v>
      </c>
      <c r="D4" s="231" t="s">
        <v>155</v>
      </c>
      <c r="E4" s="233" t="s">
        <v>23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  <c r="S4" s="220" t="s">
        <v>151</v>
      </c>
    </row>
    <row r="5" spans="1:19" ht="47.25" customHeight="1" x14ac:dyDescent="0.25">
      <c r="A5" s="228"/>
      <c r="B5" s="230"/>
      <c r="C5" s="161"/>
      <c r="D5" s="232"/>
      <c r="E5" s="168" t="s">
        <v>11</v>
      </c>
      <c r="F5" s="168" t="s">
        <v>12</v>
      </c>
      <c r="G5" s="168" t="s">
        <v>22</v>
      </c>
      <c r="H5" s="168" t="s">
        <v>13</v>
      </c>
      <c r="I5" s="168" t="s">
        <v>14</v>
      </c>
      <c r="J5" s="168" t="s">
        <v>15</v>
      </c>
      <c r="K5" s="170" t="s">
        <v>16</v>
      </c>
      <c r="L5" s="170" t="s">
        <v>17</v>
      </c>
      <c r="M5" s="170" t="s">
        <v>18</v>
      </c>
      <c r="N5" s="170" t="s">
        <v>19</v>
      </c>
      <c r="O5" s="170" t="s">
        <v>20</v>
      </c>
      <c r="P5" s="170" t="s">
        <v>21</v>
      </c>
      <c r="Q5" s="159" t="s">
        <v>136</v>
      </c>
      <c r="R5" s="156" t="s">
        <v>24</v>
      </c>
      <c r="S5" s="221"/>
    </row>
    <row r="6" spans="1:19" x14ac:dyDescent="0.25">
      <c r="A6" s="222">
        <v>1</v>
      </c>
      <c r="B6" s="4" t="s">
        <v>34</v>
      </c>
      <c r="C6" s="158">
        <v>120</v>
      </c>
      <c r="D6" s="8">
        <f t="shared" ref="D6:D33" si="0">25*C6/100</f>
        <v>30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71">
        <v>0</v>
      </c>
      <c r="Q6" s="160">
        <f t="shared" ref="Q6:Q33" si="1">SUM(E6:P6)</f>
        <v>0</v>
      </c>
      <c r="R6" s="157">
        <f>Q6/12</f>
        <v>0</v>
      </c>
      <c r="S6" s="165">
        <f t="shared" ref="S6:S33" si="2">R6*100/D6-100</f>
        <v>-100</v>
      </c>
    </row>
    <row r="7" spans="1:19" x14ac:dyDescent="0.25">
      <c r="A7" s="223"/>
      <c r="B7" s="4" t="s">
        <v>137</v>
      </c>
      <c r="C7" s="158">
        <v>200</v>
      </c>
      <c r="D7" s="8">
        <f t="shared" si="0"/>
        <v>50</v>
      </c>
      <c r="E7" s="169">
        <v>50</v>
      </c>
      <c r="F7" s="169">
        <v>50</v>
      </c>
      <c r="G7" s="169">
        <v>80</v>
      </c>
      <c r="H7" s="169">
        <v>60</v>
      </c>
      <c r="I7" s="169">
        <v>50</v>
      </c>
      <c r="J7" s="169">
        <v>55</v>
      </c>
      <c r="K7" s="171">
        <v>50</v>
      </c>
      <c r="L7" s="171">
        <v>50</v>
      </c>
      <c r="M7" s="171">
        <v>50</v>
      </c>
      <c r="N7" s="171">
        <v>80</v>
      </c>
      <c r="O7" s="171">
        <v>60</v>
      </c>
      <c r="P7" s="171">
        <v>50</v>
      </c>
      <c r="Q7" s="160">
        <f t="shared" si="1"/>
        <v>685</v>
      </c>
      <c r="R7" s="166">
        <f>Q7/12</f>
        <v>57.083333333333336</v>
      </c>
      <c r="S7" s="165">
        <f t="shared" si="2"/>
        <v>14.166666666666686</v>
      </c>
    </row>
    <row r="8" spans="1:19" x14ac:dyDescent="0.25">
      <c r="A8" s="5">
        <v>2</v>
      </c>
      <c r="B8" s="4" t="s">
        <v>36</v>
      </c>
      <c r="C8" s="158">
        <v>20</v>
      </c>
      <c r="D8" s="8">
        <f t="shared" si="0"/>
        <v>5</v>
      </c>
      <c r="E8" s="169">
        <v>0</v>
      </c>
      <c r="F8" s="169">
        <v>0</v>
      </c>
      <c r="G8" s="169">
        <v>0</v>
      </c>
      <c r="H8" s="169">
        <v>0</v>
      </c>
      <c r="I8" s="169">
        <v>12.5</v>
      </c>
      <c r="J8" s="169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60">
        <f t="shared" si="1"/>
        <v>12.5</v>
      </c>
      <c r="R8" s="166">
        <f t="shared" ref="R8:R33" si="3">Q8/12</f>
        <v>1.0416666666666667</v>
      </c>
      <c r="S8" s="165">
        <f t="shared" si="2"/>
        <v>-79.166666666666657</v>
      </c>
    </row>
    <row r="9" spans="1:19" x14ac:dyDescent="0.25">
      <c r="A9" s="5">
        <v>3</v>
      </c>
      <c r="B9" s="4" t="s">
        <v>138</v>
      </c>
      <c r="C9" s="158">
        <v>50</v>
      </c>
      <c r="D9" s="8">
        <f t="shared" si="0"/>
        <v>12.5</v>
      </c>
      <c r="E9" s="169">
        <v>44.4</v>
      </c>
      <c r="F9" s="169">
        <v>0</v>
      </c>
      <c r="G9" s="169">
        <v>0</v>
      </c>
      <c r="H9" s="169">
        <v>13</v>
      </c>
      <c r="I9" s="169">
        <v>0</v>
      </c>
      <c r="J9" s="169">
        <v>43.2</v>
      </c>
      <c r="K9" s="171">
        <v>44</v>
      </c>
      <c r="L9" s="171">
        <v>0</v>
      </c>
      <c r="M9" s="171">
        <v>72</v>
      </c>
      <c r="N9" s="171">
        <v>0</v>
      </c>
      <c r="O9" s="171">
        <v>13</v>
      </c>
      <c r="P9" s="171">
        <v>44.4</v>
      </c>
      <c r="Q9" s="160">
        <f t="shared" si="1"/>
        <v>274</v>
      </c>
      <c r="R9" s="166">
        <f t="shared" si="3"/>
        <v>22.833333333333332</v>
      </c>
      <c r="S9" s="165">
        <f t="shared" si="2"/>
        <v>82.666666666666629</v>
      </c>
    </row>
    <row r="10" spans="1:19" x14ac:dyDescent="0.25">
      <c r="A10" s="5">
        <v>4</v>
      </c>
      <c r="B10" s="6" t="s">
        <v>139</v>
      </c>
      <c r="C10" s="163">
        <v>20</v>
      </c>
      <c r="D10" s="8">
        <f t="shared" si="0"/>
        <v>5</v>
      </c>
      <c r="E10" s="169">
        <v>0</v>
      </c>
      <c r="F10" s="169">
        <v>0</v>
      </c>
      <c r="G10" s="169">
        <v>68</v>
      </c>
      <c r="H10" s="169">
        <v>0</v>
      </c>
      <c r="I10" s="169">
        <v>0</v>
      </c>
      <c r="J10" s="169">
        <v>0</v>
      </c>
      <c r="K10" s="171">
        <v>0</v>
      </c>
      <c r="L10" s="171">
        <v>0</v>
      </c>
      <c r="M10" s="171">
        <v>0</v>
      </c>
      <c r="N10" s="171">
        <v>68</v>
      </c>
      <c r="O10" s="171">
        <v>0</v>
      </c>
      <c r="P10" s="171">
        <v>0</v>
      </c>
      <c r="Q10" s="160">
        <f t="shared" si="1"/>
        <v>136</v>
      </c>
      <c r="R10" s="157">
        <f t="shared" si="3"/>
        <v>11.333333333333334</v>
      </c>
      <c r="S10" s="165">
        <f t="shared" si="2"/>
        <v>126.66666666666669</v>
      </c>
    </row>
    <row r="11" spans="1:19" x14ac:dyDescent="0.25">
      <c r="A11" s="5">
        <v>5</v>
      </c>
      <c r="B11" s="4" t="s">
        <v>68</v>
      </c>
      <c r="C11" s="158">
        <v>188</v>
      </c>
      <c r="D11" s="8">
        <f t="shared" si="0"/>
        <v>47</v>
      </c>
      <c r="E11" s="169">
        <v>0</v>
      </c>
      <c r="F11" s="169">
        <v>0</v>
      </c>
      <c r="G11" s="169">
        <v>0</v>
      </c>
      <c r="H11" s="169">
        <v>0</v>
      </c>
      <c r="I11" s="169">
        <v>171</v>
      </c>
      <c r="J11" s="169">
        <v>0</v>
      </c>
      <c r="K11" s="171">
        <v>0</v>
      </c>
      <c r="L11" s="171">
        <v>171</v>
      </c>
      <c r="M11" s="171">
        <v>0</v>
      </c>
      <c r="N11" s="171">
        <v>0</v>
      </c>
      <c r="O11" s="171">
        <v>0</v>
      </c>
      <c r="P11" s="171">
        <v>0</v>
      </c>
      <c r="Q11" s="160">
        <f t="shared" si="1"/>
        <v>342</v>
      </c>
      <c r="R11" s="166">
        <f t="shared" si="3"/>
        <v>28.5</v>
      </c>
      <c r="S11" s="165">
        <f t="shared" si="2"/>
        <v>-39.361702127659576</v>
      </c>
    </row>
    <row r="12" spans="1:19" x14ac:dyDescent="0.25">
      <c r="A12" s="5">
        <v>6</v>
      </c>
      <c r="B12" s="4" t="s">
        <v>140</v>
      </c>
      <c r="C12" s="158">
        <v>320</v>
      </c>
      <c r="D12" s="8">
        <f t="shared" si="0"/>
        <v>80</v>
      </c>
      <c r="E12" s="169">
        <v>0</v>
      </c>
      <c r="F12" s="169">
        <v>0</v>
      </c>
      <c r="G12" s="169">
        <v>105</v>
      </c>
      <c r="H12" s="169">
        <v>0</v>
      </c>
      <c r="I12" s="169">
        <v>105</v>
      </c>
      <c r="J12" s="169">
        <v>0</v>
      </c>
      <c r="K12" s="171">
        <v>0</v>
      </c>
      <c r="L12" s="171">
        <v>105</v>
      </c>
      <c r="M12" s="171">
        <v>3</v>
      </c>
      <c r="N12" s="171">
        <v>105</v>
      </c>
      <c r="O12" s="171">
        <v>0</v>
      </c>
      <c r="P12" s="171">
        <v>0</v>
      </c>
      <c r="Q12" s="160">
        <f t="shared" si="1"/>
        <v>423</v>
      </c>
      <c r="R12" s="166">
        <f t="shared" si="3"/>
        <v>35.25</v>
      </c>
      <c r="S12" s="165">
        <f t="shared" si="2"/>
        <v>-55.9375</v>
      </c>
    </row>
    <row r="13" spans="1:19" x14ac:dyDescent="0.25">
      <c r="A13" s="5">
        <v>7</v>
      </c>
      <c r="B13" s="4" t="s">
        <v>141</v>
      </c>
      <c r="C13" s="158">
        <v>185</v>
      </c>
      <c r="D13" s="8">
        <f t="shared" si="0"/>
        <v>46.25</v>
      </c>
      <c r="E13" s="169">
        <v>200</v>
      </c>
      <c r="F13" s="169">
        <v>200</v>
      </c>
      <c r="G13" s="169">
        <v>200</v>
      </c>
      <c r="H13" s="169">
        <v>0</v>
      </c>
      <c r="I13" s="169">
        <v>0</v>
      </c>
      <c r="J13" s="169">
        <v>24</v>
      </c>
      <c r="K13" s="171">
        <v>0</v>
      </c>
      <c r="L13" s="171">
        <v>200</v>
      </c>
      <c r="M13" s="171">
        <v>0</v>
      </c>
      <c r="N13" s="171">
        <v>7</v>
      </c>
      <c r="O13" s="171">
        <v>0</v>
      </c>
      <c r="P13" s="171">
        <v>200</v>
      </c>
      <c r="Q13" s="160">
        <f t="shared" si="1"/>
        <v>1031</v>
      </c>
      <c r="R13" s="166">
        <f t="shared" si="3"/>
        <v>85.916666666666671</v>
      </c>
      <c r="S13" s="165">
        <f t="shared" si="2"/>
        <v>85.765765765765792</v>
      </c>
    </row>
    <row r="14" spans="1:19" x14ac:dyDescent="0.25">
      <c r="A14" s="5">
        <v>8</v>
      </c>
      <c r="B14" s="4" t="s">
        <v>142</v>
      </c>
      <c r="C14" s="158">
        <v>20</v>
      </c>
      <c r="D14" s="8">
        <f t="shared" si="0"/>
        <v>5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60">
        <f t="shared" si="1"/>
        <v>0</v>
      </c>
      <c r="R14" s="166">
        <f t="shared" si="3"/>
        <v>0</v>
      </c>
      <c r="S14" s="165">
        <f t="shared" si="2"/>
        <v>-100</v>
      </c>
    </row>
    <row r="15" spans="1:19" x14ac:dyDescent="0.25">
      <c r="A15" s="7">
        <v>9</v>
      </c>
      <c r="B15" s="4" t="s">
        <v>143</v>
      </c>
      <c r="C15" s="158">
        <v>200</v>
      </c>
      <c r="D15" s="8">
        <f t="shared" si="0"/>
        <v>50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60">
        <f t="shared" si="1"/>
        <v>0</v>
      </c>
      <c r="R15" s="166">
        <f t="shared" si="3"/>
        <v>0</v>
      </c>
      <c r="S15" s="165">
        <f t="shared" si="2"/>
        <v>-100</v>
      </c>
    </row>
    <row r="16" spans="1:19" x14ac:dyDescent="0.25">
      <c r="A16" s="7">
        <v>10</v>
      </c>
      <c r="B16" s="4" t="s">
        <v>144</v>
      </c>
      <c r="C16" s="158">
        <v>78</v>
      </c>
      <c r="D16" s="8">
        <f t="shared" si="0"/>
        <v>19.5</v>
      </c>
      <c r="E16" s="169">
        <v>0</v>
      </c>
      <c r="F16" s="169">
        <v>0</v>
      </c>
      <c r="G16" s="169">
        <v>131</v>
      </c>
      <c r="H16" s="169">
        <v>0</v>
      </c>
      <c r="I16" s="169">
        <v>0</v>
      </c>
      <c r="J16" s="169">
        <v>0</v>
      </c>
      <c r="K16" s="171">
        <v>0</v>
      </c>
      <c r="L16" s="171">
        <v>0</v>
      </c>
      <c r="M16" s="171">
        <v>0</v>
      </c>
      <c r="N16" s="171">
        <v>131</v>
      </c>
      <c r="O16" s="171">
        <v>0</v>
      </c>
      <c r="P16" s="171">
        <v>0</v>
      </c>
      <c r="Q16" s="160">
        <f t="shared" si="1"/>
        <v>262</v>
      </c>
      <c r="R16" s="166">
        <f t="shared" si="3"/>
        <v>21.833333333333332</v>
      </c>
      <c r="S16" s="165">
        <f t="shared" si="2"/>
        <v>11.965811965811952</v>
      </c>
    </row>
    <row r="17" spans="1:19" x14ac:dyDescent="0.25">
      <c r="A17" s="7">
        <v>11</v>
      </c>
      <c r="B17" s="4" t="s">
        <v>145</v>
      </c>
      <c r="C17" s="158">
        <v>53</v>
      </c>
      <c r="D17" s="8">
        <f t="shared" si="0"/>
        <v>13.25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71">
        <v>0</v>
      </c>
      <c r="L17" s="171">
        <v>0</v>
      </c>
      <c r="M17" s="171">
        <v>129</v>
      </c>
      <c r="N17" s="171">
        <v>0</v>
      </c>
      <c r="O17" s="171">
        <v>0</v>
      </c>
      <c r="P17" s="171">
        <v>0</v>
      </c>
      <c r="Q17" s="160">
        <f t="shared" si="1"/>
        <v>129</v>
      </c>
      <c r="R17" s="166">
        <f t="shared" si="3"/>
        <v>10.75</v>
      </c>
      <c r="S17" s="165">
        <f t="shared" si="2"/>
        <v>-18.867924528301884</v>
      </c>
    </row>
    <row r="18" spans="1:19" x14ac:dyDescent="0.25">
      <c r="A18" s="7">
        <v>12</v>
      </c>
      <c r="B18" s="4" t="s">
        <v>146</v>
      </c>
      <c r="C18" s="158">
        <v>77</v>
      </c>
      <c r="D18" s="8">
        <f t="shared" si="0"/>
        <v>19.25</v>
      </c>
      <c r="E18" s="169">
        <v>0</v>
      </c>
      <c r="F18" s="169">
        <v>0</v>
      </c>
      <c r="G18" s="169">
        <v>0</v>
      </c>
      <c r="H18" s="169">
        <v>0</v>
      </c>
      <c r="I18" s="169">
        <v>130</v>
      </c>
      <c r="J18" s="169">
        <v>0</v>
      </c>
      <c r="K18" s="171">
        <v>0</v>
      </c>
      <c r="L18" s="171">
        <v>108</v>
      </c>
      <c r="M18" s="171">
        <v>0</v>
      </c>
      <c r="N18" s="171">
        <v>0</v>
      </c>
      <c r="O18" s="171">
        <v>0</v>
      </c>
      <c r="P18" s="171">
        <v>0</v>
      </c>
      <c r="Q18" s="160">
        <f t="shared" si="1"/>
        <v>238</v>
      </c>
      <c r="R18" s="166">
        <f t="shared" si="3"/>
        <v>19.833333333333332</v>
      </c>
      <c r="S18" s="165">
        <f t="shared" si="2"/>
        <v>3.0303030303030312</v>
      </c>
    </row>
    <row r="19" spans="1:19" x14ac:dyDescent="0.25">
      <c r="A19" s="7">
        <v>13</v>
      </c>
      <c r="B19" s="4" t="s">
        <v>147</v>
      </c>
      <c r="C19" s="158">
        <v>19.600000000000001</v>
      </c>
      <c r="D19" s="167">
        <f t="shared" si="0"/>
        <v>4.9000000000000004</v>
      </c>
      <c r="E19" s="169">
        <v>50</v>
      </c>
      <c r="F19" s="169">
        <v>33</v>
      </c>
      <c r="G19" s="169">
        <v>0</v>
      </c>
      <c r="H19" s="169">
        <v>0</v>
      </c>
      <c r="I19" s="169">
        <v>0</v>
      </c>
      <c r="J19" s="169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50</v>
      </c>
      <c r="Q19" s="160">
        <f t="shared" si="1"/>
        <v>133</v>
      </c>
      <c r="R19" s="166">
        <f t="shared" si="3"/>
        <v>11.083333333333334</v>
      </c>
      <c r="S19" s="165">
        <f t="shared" si="2"/>
        <v>126.1904761904762</v>
      </c>
    </row>
    <row r="20" spans="1:19" x14ac:dyDescent="0.25">
      <c r="A20" s="7">
        <v>14</v>
      </c>
      <c r="B20" s="4" t="s">
        <v>148</v>
      </c>
      <c r="C20" s="158">
        <v>300</v>
      </c>
      <c r="D20" s="8">
        <f t="shared" si="0"/>
        <v>75</v>
      </c>
      <c r="E20" s="180">
        <v>326</v>
      </c>
      <c r="F20" s="169">
        <v>144</v>
      </c>
      <c r="G20" s="169">
        <v>56</v>
      </c>
      <c r="H20" s="169">
        <v>142</v>
      </c>
      <c r="I20" s="169">
        <v>97</v>
      </c>
      <c r="J20" s="169">
        <v>195</v>
      </c>
      <c r="K20" s="171">
        <v>215</v>
      </c>
      <c r="L20" s="171">
        <v>110</v>
      </c>
      <c r="M20" s="171">
        <v>56</v>
      </c>
      <c r="N20" s="171">
        <v>56</v>
      </c>
      <c r="O20" s="171">
        <v>255</v>
      </c>
      <c r="P20" s="171">
        <v>321</v>
      </c>
      <c r="Q20" s="160">
        <f t="shared" si="1"/>
        <v>1973</v>
      </c>
      <c r="R20" s="166">
        <f t="shared" si="3"/>
        <v>164.41666666666666</v>
      </c>
      <c r="S20" s="165">
        <f t="shared" si="2"/>
        <v>119.2222222222222</v>
      </c>
    </row>
    <row r="21" spans="1:19" x14ac:dyDescent="0.25">
      <c r="A21" s="7">
        <v>15</v>
      </c>
      <c r="B21" s="4" t="s">
        <v>149</v>
      </c>
      <c r="C21" s="158">
        <v>180</v>
      </c>
      <c r="D21" s="8">
        <f t="shared" si="0"/>
        <v>45</v>
      </c>
      <c r="E21" s="169">
        <v>100</v>
      </c>
      <c r="F21" s="169">
        <v>0</v>
      </c>
      <c r="G21" s="169">
        <v>0</v>
      </c>
      <c r="H21" s="169">
        <v>100</v>
      </c>
      <c r="I21" s="169">
        <v>0</v>
      </c>
      <c r="J21" s="169">
        <v>100</v>
      </c>
      <c r="K21" s="171">
        <v>100</v>
      </c>
      <c r="L21" s="171">
        <v>0</v>
      </c>
      <c r="M21" s="171">
        <v>100</v>
      </c>
      <c r="N21" s="171">
        <v>0</v>
      </c>
      <c r="O21" s="171">
        <v>100</v>
      </c>
      <c r="P21" s="171">
        <v>0</v>
      </c>
      <c r="Q21" s="160">
        <f t="shared" si="1"/>
        <v>600</v>
      </c>
      <c r="R21" s="166">
        <f t="shared" si="3"/>
        <v>50</v>
      </c>
      <c r="S21" s="165">
        <f t="shared" si="2"/>
        <v>11.111111111111114</v>
      </c>
    </row>
    <row r="22" spans="1:19" x14ac:dyDescent="0.25">
      <c r="A22" s="7">
        <v>16</v>
      </c>
      <c r="B22" s="4" t="s">
        <v>25</v>
      </c>
      <c r="C22" s="158">
        <v>60</v>
      </c>
      <c r="D22" s="8">
        <f t="shared" si="0"/>
        <v>15</v>
      </c>
      <c r="E22" s="169">
        <v>0</v>
      </c>
      <c r="F22" s="169">
        <v>0</v>
      </c>
      <c r="G22" s="169">
        <v>0</v>
      </c>
      <c r="H22" s="169">
        <v>200</v>
      </c>
      <c r="I22" s="169">
        <v>0</v>
      </c>
      <c r="J22" s="169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200</v>
      </c>
      <c r="P22" s="171">
        <v>0</v>
      </c>
      <c r="Q22" s="160">
        <f t="shared" si="1"/>
        <v>400</v>
      </c>
      <c r="R22" s="166">
        <f t="shared" si="3"/>
        <v>33.333333333333336</v>
      </c>
      <c r="S22" s="165">
        <f t="shared" si="2"/>
        <v>122.22222222222223</v>
      </c>
    </row>
    <row r="23" spans="1:19" x14ac:dyDescent="0.25">
      <c r="A23" s="7">
        <v>17</v>
      </c>
      <c r="B23" s="4" t="s">
        <v>27</v>
      </c>
      <c r="C23" s="158">
        <v>11.8</v>
      </c>
      <c r="D23" s="8">
        <f t="shared" si="0"/>
        <v>2.95</v>
      </c>
      <c r="E23" s="169">
        <v>0</v>
      </c>
      <c r="F23" s="169">
        <v>33</v>
      </c>
      <c r="G23" s="169">
        <v>0</v>
      </c>
      <c r="H23" s="169">
        <v>0</v>
      </c>
      <c r="I23" s="169">
        <v>4.3</v>
      </c>
      <c r="J23" s="169">
        <v>33</v>
      </c>
      <c r="K23" s="171">
        <v>33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60">
        <f t="shared" si="1"/>
        <v>103.3</v>
      </c>
      <c r="R23" s="166">
        <f t="shared" si="3"/>
        <v>8.6083333333333325</v>
      </c>
      <c r="S23" s="165">
        <f t="shared" si="2"/>
        <v>191.80790960451975</v>
      </c>
    </row>
    <row r="24" spans="1:19" x14ac:dyDescent="0.25">
      <c r="A24" s="7">
        <v>18</v>
      </c>
      <c r="B24" s="4" t="s">
        <v>26</v>
      </c>
      <c r="C24" s="158">
        <v>10</v>
      </c>
      <c r="D24" s="8">
        <f t="shared" si="0"/>
        <v>2.5</v>
      </c>
      <c r="E24" s="169">
        <v>0</v>
      </c>
      <c r="F24" s="169">
        <v>0</v>
      </c>
      <c r="G24" s="169">
        <v>0</v>
      </c>
      <c r="H24" s="169">
        <v>7</v>
      </c>
      <c r="I24" s="169">
        <v>25</v>
      </c>
      <c r="J24" s="169">
        <v>3.2</v>
      </c>
      <c r="K24" s="171">
        <v>0</v>
      </c>
      <c r="L24" s="171">
        <v>0</v>
      </c>
      <c r="M24" s="171">
        <v>0</v>
      </c>
      <c r="N24" s="171">
        <v>0</v>
      </c>
      <c r="O24" s="171">
        <v>7</v>
      </c>
      <c r="P24" s="171">
        <v>0</v>
      </c>
      <c r="Q24" s="160">
        <f t="shared" si="1"/>
        <v>42.2</v>
      </c>
      <c r="R24" s="179">
        <f t="shared" si="3"/>
        <v>3.5166666666666671</v>
      </c>
      <c r="S24" s="165">
        <f t="shared" si="2"/>
        <v>40.666666666666686</v>
      </c>
    </row>
    <row r="25" spans="1:19" x14ac:dyDescent="0.25">
      <c r="A25" s="7">
        <v>19</v>
      </c>
      <c r="B25" s="4" t="s">
        <v>28</v>
      </c>
      <c r="C25" s="158">
        <v>35</v>
      </c>
      <c r="D25" s="8">
        <f t="shared" si="0"/>
        <v>8.75</v>
      </c>
      <c r="E25" s="169">
        <v>10</v>
      </c>
      <c r="F25" s="169">
        <v>5</v>
      </c>
      <c r="G25" s="169">
        <v>17</v>
      </c>
      <c r="H25" s="169">
        <v>10</v>
      </c>
      <c r="I25" s="169">
        <v>12</v>
      </c>
      <c r="J25" s="169">
        <v>4</v>
      </c>
      <c r="K25" s="171">
        <v>10</v>
      </c>
      <c r="L25" s="171">
        <v>22</v>
      </c>
      <c r="M25" s="171">
        <v>19</v>
      </c>
      <c r="N25" s="171">
        <v>20</v>
      </c>
      <c r="O25" s="171">
        <v>0</v>
      </c>
      <c r="P25" s="171">
        <v>20</v>
      </c>
      <c r="Q25" s="160">
        <f t="shared" si="1"/>
        <v>149</v>
      </c>
      <c r="R25" s="166">
        <f t="shared" si="3"/>
        <v>12.416666666666666</v>
      </c>
      <c r="S25" s="165">
        <f t="shared" si="2"/>
        <v>41.904761904761898</v>
      </c>
    </row>
    <row r="26" spans="1:19" x14ac:dyDescent="0.25">
      <c r="A26" s="7">
        <v>20</v>
      </c>
      <c r="B26" s="4" t="s">
        <v>29</v>
      </c>
      <c r="C26" s="158">
        <v>18</v>
      </c>
      <c r="D26" s="8">
        <f t="shared" si="0"/>
        <v>4.5</v>
      </c>
      <c r="E26" s="169">
        <v>0</v>
      </c>
      <c r="F26" s="169">
        <v>5.9</v>
      </c>
      <c r="G26" s="169">
        <v>6</v>
      </c>
      <c r="H26" s="169">
        <v>5.6</v>
      </c>
      <c r="I26" s="169">
        <v>8</v>
      </c>
      <c r="J26" s="169">
        <v>0</v>
      </c>
      <c r="K26" s="171">
        <v>0</v>
      </c>
      <c r="L26" s="171">
        <v>0</v>
      </c>
      <c r="M26" s="171">
        <v>0</v>
      </c>
      <c r="N26" s="171">
        <v>6</v>
      </c>
      <c r="O26" s="171">
        <v>5.6</v>
      </c>
      <c r="P26" s="171">
        <v>0</v>
      </c>
      <c r="Q26" s="160">
        <f t="shared" si="1"/>
        <v>37.1</v>
      </c>
      <c r="R26" s="166">
        <f t="shared" si="3"/>
        <v>3.0916666666666668</v>
      </c>
      <c r="S26" s="165">
        <f t="shared" si="2"/>
        <v>-31.296296296296291</v>
      </c>
    </row>
    <row r="27" spans="1:19" x14ac:dyDescent="0.25">
      <c r="A27" s="5">
        <v>21</v>
      </c>
      <c r="B27" s="4" t="s">
        <v>154</v>
      </c>
      <c r="C27" s="158">
        <v>40</v>
      </c>
      <c r="D27" s="8">
        <f t="shared" si="0"/>
        <v>10</v>
      </c>
      <c r="E27" s="169">
        <v>0</v>
      </c>
      <c r="F27" s="169">
        <v>80</v>
      </c>
      <c r="G27" s="169">
        <v>0</v>
      </c>
      <c r="H27" s="169">
        <v>6</v>
      </c>
      <c r="I27" s="169">
        <v>0</v>
      </c>
      <c r="J27" s="169">
        <v>3.2</v>
      </c>
      <c r="K27" s="171">
        <v>0</v>
      </c>
      <c r="L27" s="171">
        <v>25</v>
      </c>
      <c r="M27" s="171">
        <v>40</v>
      </c>
      <c r="N27" s="171">
        <v>0</v>
      </c>
      <c r="O27" s="171">
        <v>6</v>
      </c>
      <c r="P27" s="171">
        <v>0</v>
      </c>
      <c r="Q27" s="160">
        <f t="shared" si="1"/>
        <v>160.19999999999999</v>
      </c>
      <c r="R27" s="166">
        <f t="shared" si="3"/>
        <v>13.35</v>
      </c>
      <c r="S27" s="165">
        <f t="shared" si="2"/>
        <v>33.5</v>
      </c>
    </row>
    <row r="28" spans="1:19" x14ac:dyDescent="0.25">
      <c r="A28" s="5">
        <v>22</v>
      </c>
      <c r="B28" s="4" t="s">
        <v>30</v>
      </c>
      <c r="C28" s="158">
        <v>45</v>
      </c>
      <c r="D28" s="8">
        <f t="shared" si="0"/>
        <v>11.25</v>
      </c>
      <c r="E28" s="169">
        <v>6</v>
      </c>
      <c r="F28" s="169">
        <v>20</v>
      </c>
      <c r="G28" s="169">
        <v>20</v>
      </c>
      <c r="H28" s="169">
        <v>33</v>
      </c>
      <c r="I28" s="169">
        <v>20</v>
      </c>
      <c r="J28" s="169">
        <v>28</v>
      </c>
      <c r="K28" s="171">
        <v>26</v>
      </c>
      <c r="L28" s="171">
        <v>15</v>
      </c>
      <c r="M28" s="171">
        <v>20</v>
      </c>
      <c r="N28" s="171">
        <v>15</v>
      </c>
      <c r="O28" s="171">
        <v>28</v>
      </c>
      <c r="P28" s="171">
        <v>26</v>
      </c>
      <c r="Q28" s="160">
        <f t="shared" si="1"/>
        <v>257</v>
      </c>
      <c r="R28" s="166">
        <f t="shared" si="3"/>
        <v>21.416666666666668</v>
      </c>
      <c r="S28" s="165">
        <f t="shared" si="2"/>
        <v>90.370370370370409</v>
      </c>
    </row>
    <row r="29" spans="1:19" x14ac:dyDescent="0.25">
      <c r="A29" s="5">
        <v>23</v>
      </c>
      <c r="B29" s="4" t="s">
        <v>31</v>
      </c>
      <c r="C29" s="158">
        <v>15</v>
      </c>
      <c r="D29" s="8">
        <f t="shared" si="0"/>
        <v>3.75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60">
        <f t="shared" si="1"/>
        <v>0</v>
      </c>
      <c r="R29" s="157">
        <f t="shared" si="3"/>
        <v>0</v>
      </c>
      <c r="S29" s="165">
        <f t="shared" si="2"/>
        <v>-100</v>
      </c>
    </row>
    <row r="30" spans="1:19" x14ac:dyDescent="0.25">
      <c r="A30" s="5">
        <v>24</v>
      </c>
      <c r="B30" s="4" t="s">
        <v>35</v>
      </c>
      <c r="C30" s="158">
        <v>0.4</v>
      </c>
      <c r="D30" s="8">
        <f t="shared" si="0"/>
        <v>0.1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71">
        <v>0</v>
      </c>
      <c r="L30" s="171">
        <v>1</v>
      </c>
      <c r="M30" s="171">
        <v>0</v>
      </c>
      <c r="N30" s="171">
        <v>1</v>
      </c>
      <c r="O30" s="171">
        <v>1</v>
      </c>
      <c r="P30" s="171">
        <v>0</v>
      </c>
      <c r="Q30" s="160">
        <f t="shared" si="1"/>
        <v>3</v>
      </c>
      <c r="R30" s="157">
        <f t="shared" si="3"/>
        <v>0.25</v>
      </c>
      <c r="S30" s="165">
        <f t="shared" si="2"/>
        <v>150</v>
      </c>
    </row>
    <row r="31" spans="1:19" x14ac:dyDescent="0.25">
      <c r="A31" s="155">
        <v>25</v>
      </c>
      <c r="B31" s="155" t="s">
        <v>32</v>
      </c>
      <c r="C31" s="164">
        <v>1.2</v>
      </c>
      <c r="D31" s="8">
        <f t="shared" si="0"/>
        <v>0.3</v>
      </c>
      <c r="E31" s="169">
        <v>0</v>
      </c>
      <c r="F31" s="169">
        <v>4</v>
      </c>
      <c r="G31" s="169">
        <v>0</v>
      </c>
      <c r="H31" s="169">
        <v>4</v>
      </c>
      <c r="I31" s="169">
        <v>0</v>
      </c>
      <c r="J31" s="169">
        <v>4</v>
      </c>
      <c r="K31" s="171">
        <v>4</v>
      </c>
      <c r="L31" s="171">
        <v>0</v>
      </c>
      <c r="M31" s="171">
        <v>0</v>
      </c>
      <c r="N31" s="171">
        <v>0</v>
      </c>
      <c r="O31" s="171">
        <v>0</v>
      </c>
      <c r="P31" s="171">
        <v>4</v>
      </c>
      <c r="Q31" s="160">
        <f t="shared" si="1"/>
        <v>20</v>
      </c>
      <c r="R31" s="157">
        <f t="shared" si="3"/>
        <v>1.6666666666666667</v>
      </c>
      <c r="S31" s="165">
        <f t="shared" si="2"/>
        <v>455.55555555555566</v>
      </c>
    </row>
    <row r="32" spans="1:19" x14ac:dyDescent="0.25">
      <c r="A32" s="155">
        <v>26</v>
      </c>
      <c r="B32" s="155" t="s">
        <v>150</v>
      </c>
      <c r="C32" s="164">
        <v>2</v>
      </c>
      <c r="D32" s="8">
        <f t="shared" si="0"/>
        <v>0.5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60">
        <f t="shared" si="1"/>
        <v>0</v>
      </c>
      <c r="R32" s="166">
        <f t="shared" si="3"/>
        <v>0</v>
      </c>
      <c r="S32" s="165">
        <f t="shared" si="2"/>
        <v>-100</v>
      </c>
    </row>
    <row r="33" spans="1:19" x14ac:dyDescent="0.25">
      <c r="A33" s="155">
        <v>27</v>
      </c>
      <c r="B33" s="155" t="s">
        <v>37</v>
      </c>
      <c r="C33" s="164">
        <v>7</v>
      </c>
      <c r="D33" s="8">
        <f t="shared" si="0"/>
        <v>1.75</v>
      </c>
      <c r="E33" s="169">
        <v>2</v>
      </c>
      <c r="F33" s="169">
        <v>1</v>
      </c>
      <c r="G33" s="169">
        <v>5</v>
      </c>
      <c r="H33" s="169">
        <v>1.41</v>
      </c>
      <c r="I33" s="169">
        <v>5</v>
      </c>
      <c r="J33" s="169">
        <v>1.6</v>
      </c>
      <c r="K33" s="171">
        <v>2.7</v>
      </c>
      <c r="L33" s="171">
        <v>4</v>
      </c>
      <c r="M33" s="171">
        <v>6.3</v>
      </c>
      <c r="N33" s="171">
        <v>5</v>
      </c>
      <c r="O33" s="171">
        <v>1.4</v>
      </c>
      <c r="P33" s="171">
        <v>2</v>
      </c>
      <c r="Q33" s="160">
        <f t="shared" si="1"/>
        <v>37.410000000000004</v>
      </c>
      <c r="R33" s="166">
        <f t="shared" si="3"/>
        <v>3.1175000000000002</v>
      </c>
      <c r="S33" s="165">
        <f t="shared" si="2"/>
        <v>78.142857142857139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workbookViewId="0">
      <selection activeCell="F20" sqref="F20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9" width="6" customWidth="1"/>
    <col min="10" max="10" width="5.85546875" customWidth="1"/>
    <col min="11" max="11" width="6" customWidth="1"/>
    <col min="12" max="12" width="5.5703125" customWidth="1"/>
    <col min="13" max="13" width="6.140625" customWidth="1"/>
    <col min="14" max="14" width="6.42578125" customWidth="1"/>
    <col min="15" max="15" width="6.5703125" customWidth="1"/>
    <col min="16" max="16" width="6.140625" customWidth="1"/>
    <col min="17" max="17" width="7.42578125" customWidth="1"/>
  </cols>
  <sheetData>
    <row r="2" spans="1:17" ht="20.25" x14ac:dyDescent="0.3">
      <c r="B2" s="224" t="s">
        <v>199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7" ht="21" x14ac:dyDescent="0.35">
      <c r="B3" s="3"/>
      <c r="C3" s="3"/>
      <c r="D3" s="3"/>
      <c r="E3" s="3"/>
      <c r="F3" s="3"/>
      <c r="G3" s="3"/>
      <c r="H3" s="3"/>
      <c r="I3" s="3"/>
      <c r="J3" s="225" t="s">
        <v>201</v>
      </c>
      <c r="K3" s="225"/>
      <c r="L3" s="225"/>
      <c r="M3" s="225"/>
      <c r="N3" s="226"/>
      <c r="O3" s="226"/>
      <c r="P3" s="226"/>
    </row>
    <row r="4" spans="1:17" ht="30.75" customHeight="1" x14ac:dyDescent="0.25">
      <c r="A4" s="227" t="s">
        <v>10</v>
      </c>
      <c r="B4" s="229" t="s">
        <v>153</v>
      </c>
      <c r="C4" s="162" t="s">
        <v>152</v>
      </c>
      <c r="D4" s="231" t="s">
        <v>156</v>
      </c>
      <c r="E4" s="233" t="s">
        <v>23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20" t="s">
        <v>151</v>
      </c>
    </row>
    <row r="5" spans="1:17" ht="47.25" customHeight="1" x14ac:dyDescent="0.25">
      <c r="A5" s="228"/>
      <c r="B5" s="230"/>
      <c r="C5" s="161"/>
      <c r="D5" s="232"/>
      <c r="E5" s="168" t="s">
        <v>11</v>
      </c>
      <c r="F5" s="168" t="s">
        <v>12</v>
      </c>
      <c r="G5" s="168" t="s">
        <v>22</v>
      </c>
      <c r="H5" s="168" t="s">
        <v>13</v>
      </c>
      <c r="I5" s="168" t="s">
        <v>14</v>
      </c>
      <c r="J5" s="170" t="s">
        <v>15</v>
      </c>
      <c r="K5" s="170" t="s">
        <v>16</v>
      </c>
      <c r="L5" s="170" t="s">
        <v>17</v>
      </c>
      <c r="M5" s="170" t="s">
        <v>18</v>
      </c>
      <c r="N5" s="170" t="s">
        <v>19</v>
      </c>
      <c r="O5" s="159" t="s">
        <v>162</v>
      </c>
      <c r="P5" s="156" t="s">
        <v>24</v>
      </c>
      <c r="Q5" s="221"/>
    </row>
    <row r="6" spans="1:17" x14ac:dyDescent="0.25">
      <c r="A6" s="222">
        <v>1</v>
      </c>
      <c r="B6" s="4" t="s">
        <v>34</v>
      </c>
      <c r="C6" s="158">
        <v>120</v>
      </c>
      <c r="D6" s="8">
        <f t="shared" ref="D6:D33" si="0">35*C6/100</f>
        <v>42</v>
      </c>
      <c r="E6" s="169">
        <v>70</v>
      </c>
      <c r="F6" s="169">
        <v>70</v>
      </c>
      <c r="G6" s="169">
        <v>70</v>
      </c>
      <c r="H6" s="169">
        <v>70</v>
      </c>
      <c r="I6" s="169">
        <v>70</v>
      </c>
      <c r="J6" s="171">
        <v>70</v>
      </c>
      <c r="K6" s="171">
        <v>70</v>
      </c>
      <c r="L6" s="171">
        <v>70</v>
      </c>
      <c r="M6" s="171">
        <v>70</v>
      </c>
      <c r="N6" s="171">
        <v>70</v>
      </c>
      <c r="O6" s="160">
        <f t="shared" ref="O6:O33" si="1">SUM(E6:N6)</f>
        <v>700</v>
      </c>
      <c r="P6" s="157">
        <f t="shared" ref="P6:P33" si="2">O6/10</f>
        <v>70</v>
      </c>
      <c r="Q6" s="165">
        <f t="shared" ref="Q6:Q33" si="3">P6*100/D6-100</f>
        <v>66.666666666666657</v>
      </c>
    </row>
    <row r="7" spans="1:17" x14ac:dyDescent="0.25">
      <c r="A7" s="223"/>
      <c r="B7" s="4" t="s">
        <v>137</v>
      </c>
      <c r="C7" s="158">
        <v>200</v>
      </c>
      <c r="D7" s="8">
        <f t="shared" si="0"/>
        <v>70</v>
      </c>
      <c r="E7" s="169">
        <v>70</v>
      </c>
      <c r="F7" s="169">
        <v>55</v>
      </c>
      <c r="G7" s="169">
        <v>60</v>
      </c>
      <c r="H7" s="169">
        <v>60</v>
      </c>
      <c r="I7" s="169">
        <v>65</v>
      </c>
      <c r="J7" s="171">
        <v>50</v>
      </c>
      <c r="K7" s="171">
        <v>50</v>
      </c>
      <c r="L7" s="171">
        <v>50</v>
      </c>
      <c r="M7" s="171">
        <v>60</v>
      </c>
      <c r="N7" s="171">
        <v>55</v>
      </c>
      <c r="O7" s="160">
        <f t="shared" si="1"/>
        <v>575</v>
      </c>
      <c r="P7" s="166">
        <f t="shared" si="2"/>
        <v>57.5</v>
      </c>
      <c r="Q7" s="165">
        <f t="shared" si="3"/>
        <v>-17.857142857142861</v>
      </c>
    </row>
    <row r="8" spans="1:17" x14ac:dyDescent="0.25">
      <c r="A8" s="5">
        <v>2</v>
      </c>
      <c r="B8" s="4" t="s">
        <v>36</v>
      </c>
      <c r="C8" s="158">
        <v>20</v>
      </c>
      <c r="D8" s="8">
        <f t="shared" si="0"/>
        <v>7</v>
      </c>
      <c r="E8" s="169">
        <v>10</v>
      </c>
      <c r="F8" s="169">
        <v>5</v>
      </c>
      <c r="G8" s="169">
        <v>0</v>
      </c>
      <c r="H8" s="169">
        <v>2.7</v>
      </c>
      <c r="I8" s="169">
        <v>0</v>
      </c>
      <c r="J8" s="171">
        <v>0</v>
      </c>
      <c r="K8" s="171">
        <v>4</v>
      </c>
      <c r="L8" s="171">
        <v>7.5</v>
      </c>
      <c r="M8" s="171">
        <v>2.2000000000000002</v>
      </c>
      <c r="N8" s="171">
        <v>0</v>
      </c>
      <c r="O8" s="160">
        <f t="shared" si="1"/>
        <v>31.4</v>
      </c>
      <c r="P8" s="166">
        <f t="shared" si="2"/>
        <v>3.1399999999999997</v>
      </c>
      <c r="Q8" s="165">
        <f t="shared" si="3"/>
        <v>-55.142857142857153</v>
      </c>
    </row>
    <row r="9" spans="1:17" x14ac:dyDescent="0.25">
      <c r="A9" s="5">
        <v>3</v>
      </c>
      <c r="B9" s="4" t="s">
        <v>138</v>
      </c>
      <c r="C9" s="158">
        <v>50</v>
      </c>
      <c r="D9" s="8">
        <f t="shared" si="0"/>
        <v>17.5</v>
      </c>
      <c r="E9" s="169">
        <v>112.2</v>
      </c>
      <c r="F9" s="169">
        <v>0</v>
      </c>
      <c r="G9" s="169">
        <v>0</v>
      </c>
      <c r="H9" s="169">
        <v>0</v>
      </c>
      <c r="I9" s="169">
        <v>72</v>
      </c>
      <c r="J9" s="171">
        <v>0</v>
      </c>
      <c r="K9" s="171">
        <v>97.3</v>
      </c>
      <c r="L9" s="171">
        <v>16</v>
      </c>
      <c r="M9" s="171">
        <v>0</v>
      </c>
      <c r="N9" s="171">
        <v>72</v>
      </c>
      <c r="O9" s="160">
        <f t="shared" si="1"/>
        <v>369.5</v>
      </c>
      <c r="P9" s="166">
        <f t="shared" si="2"/>
        <v>36.950000000000003</v>
      </c>
      <c r="Q9" s="165">
        <f t="shared" si="3"/>
        <v>111.14285714285717</v>
      </c>
    </row>
    <row r="10" spans="1:17" x14ac:dyDescent="0.25">
      <c r="A10" s="5">
        <v>4</v>
      </c>
      <c r="B10" s="6" t="s">
        <v>139</v>
      </c>
      <c r="C10" s="163">
        <v>20</v>
      </c>
      <c r="D10" s="8">
        <f t="shared" si="0"/>
        <v>7</v>
      </c>
      <c r="E10" s="169">
        <v>0</v>
      </c>
      <c r="F10" s="169">
        <v>0</v>
      </c>
      <c r="G10" s="169">
        <v>20</v>
      </c>
      <c r="H10" s="169">
        <v>0</v>
      </c>
      <c r="I10" s="169">
        <v>10</v>
      </c>
      <c r="J10" s="171">
        <v>0</v>
      </c>
      <c r="K10" s="171">
        <v>0</v>
      </c>
      <c r="L10" s="171">
        <v>0</v>
      </c>
      <c r="M10" s="171">
        <v>10</v>
      </c>
      <c r="N10" s="171">
        <v>0</v>
      </c>
      <c r="O10" s="160">
        <f t="shared" si="1"/>
        <v>40</v>
      </c>
      <c r="P10" s="157">
        <f t="shared" si="2"/>
        <v>4</v>
      </c>
      <c r="Q10" s="165">
        <f t="shared" si="3"/>
        <v>-42.857142857142854</v>
      </c>
    </row>
    <row r="11" spans="1:17" x14ac:dyDescent="0.25">
      <c r="A11" s="5">
        <v>5</v>
      </c>
      <c r="B11" s="4" t="s">
        <v>68</v>
      </c>
      <c r="C11" s="158">
        <v>188</v>
      </c>
      <c r="D11" s="8">
        <f t="shared" si="0"/>
        <v>65.8</v>
      </c>
      <c r="E11" s="169">
        <v>50</v>
      </c>
      <c r="F11" s="169">
        <v>243</v>
      </c>
      <c r="G11" s="169">
        <v>64</v>
      </c>
      <c r="H11" s="169">
        <v>195</v>
      </c>
      <c r="I11" s="169">
        <v>118.5</v>
      </c>
      <c r="J11" s="171">
        <v>115</v>
      </c>
      <c r="K11" s="171">
        <v>25</v>
      </c>
      <c r="L11" s="171">
        <v>75</v>
      </c>
      <c r="M11" s="171">
        <v>246</v>
      </c>
      <c r="N11" s="171">
        <v>64</v>
      </c>
      <c r="O11" s="160">
        <f t="shared" si="1"/>
        <v>1195.5</v>
      </c>
      <c r="P11" s="166">
        <f t="shared" si="2"/>
        <v>119.55</v>
      </c>
      <c r="Q11" s="165">
        <f t="shared" si="3"/>
        <v>81.686930091185417</v>
      </c>
    </row>
    <row r="12" spans="1:17" x14ac:dyDescent="0.25">
      <c r="A12" s="5">
        <v>6</v>
      </c>
      <c r="B12" s="4" t="s">
        <v>140</v>
      </c>
      <c r="C12" s="158">
        <v>320</v>
      </c>
      <c r="D12" s="8">
        <f t="shared" si="0"/>
        <v>112</v>
      </c>
      <c r="E12" s="169">
        <v>151</v>
      </c>
      <c r="F12" s="169">
        <v>125</v>
      </c>
      <c r="G12" s="169">
        <v>210</v>
      </c>
      <c r="H12" s="169">
        <v>150</v>
      </c>
      <c r="I12" s="169">
        <v>100</v>
      </c>
      <c r="J12" s="171">
        <v>361</v>
      </c>
      <c r="K12" s="171">
        <v>165</v>
      </c>
      <c r="L12" s="171">
        <v>288</v>
      </c>
      <c r="M12" s="171">
        <v>32</v>
      </c>
      <c r="N12" s="171">
        <v>121</v>
      </c>
      <c r="O12" s="160">
        <f t="shared" si="1"/>
        <v>1703</v>
      </c>
      <c r="P12" s="166">
        <f t="shared" si="2"/>
        <v>170.3</v>
      </c>
      <c r="Q12" s="165">
        <f t="shared" si="3"/>
        <v>52.053571428571416</v>
      </c>
    </row>
    <row r="13" spans="1:17" x14ac:dyDescent="0.25">
      <c r="A13" s="5">
        <v>7</v>
      </c>
      <c r="B13" s="4" t="s">
        <v>141</v>
      </c>
      <c r="C13" s="158">
        <v>185</v>
      </c>
      <c r="D13" s="8">
        <f t="shared" si="0"/>
        <v>64.75</v>
      </c>
      <c r="E13" s="169">
        <v>0</v>
      </c>
      <c r="F13" s="169">
        <v>40</v>
      </c>
      <c r="G13" s="169">
        <v>0</v>
      </c>
      <c r="H13" s="169">
        <v>0</v>
      </c>
      <c r="I13" s="169">
        <v>0</v>
      </c>
      <c r="J13" s="171">
        <v>200</v>
      </c>
      <c r="K13" s="171">
        <v>0</v>
      </c>
      <c r="L13" s="171">
        <v>0</v>
      </c>
      <c r="M13" s="171">
        <v>200</v>
      </c>
      <c r="N13" s="171">
        <v>40</v>
      </c>
      <c r="O13" s="160">
        <f t="shared" si="1"/>
        <v>480</v>
      </c>
      <c r="P13" s="166">
        <f t="shared" si="2"/>
        <v>48</v>
      </c>
      <c r="Q13" s="165">
        <f t="shared" si="3"/>
        <v>-25.868725868725875</v>
      </c>
    </row>
    <row r="14" spans="1:17" x14ac:dyDescent="0.25">
      <c r="A14" s="5">
        <v>8</v>
      </c>
      <c r="B14" s="4" t="s">
        <v>142</v>
      </c>
      <c r="C14" s="158">
        <v>20</v>
      </c>
      <c r="D14" s="8">
        <f t="shared" si="0"/>
        <v>7</v>
      </c>
      <c r="E14" s="169">
        <v>0</v>
      </c>
      <c r="F14" s="169">
        <v>0</v>
      </c>
      <c r="G14" s="169">
        <v>0</v>
      </c>
      <c r="H14" s="169">
        <v>20</v>
      </c>
      <c r="I14" s="169">
        <v>0</v>
      </c>
      <c r="J14" s="171">
        <v>0</v>
      </c>
      <c r="K14" s="171">
        <v>20</v>
      </c>
      <c r="L14" s="171">
        <v>20</v>
      </c>
      <c r="M14" s="171">
        <v>0</v>
      </c>
      <c r="N14" s="171">
        <v>0</v>
      </c>
      <c r="O14" s="160">
        <f t="shared" si="1"/>
        <v>60</v>
      </c>
      <c r="P14" s="166">
        <f t="shared" si="2"/>
        <v>6</v>
      </c>
      <c r="Q14" s="165">
        <f t="shared" si="3"/>
        <v>-14.285714285714292</v>
      </c>
    </row>
    <row r="15" spans="1:17" x14ac:dyDescent="0.25">
      <c r="A15" s="7">
        <v>9</v>
      </c>
      <c r="B15" s="4" t="s">
        <v>143</v>
      </c>
      <c r="C15" s="158">
        <v>200</v>
      </c>
      <c r="D15" s="8">
        <f t="shared" si="0"/>
        <v>70</v>
      </c>
      <c r="E15" s="169">
        <v>200</v>
      </c>
      <c r="F15" s="169">
        <v>0</v>
      </c>
      <c r="G15" s="169">
        <v>200</v>
      </c>
      <c r="H15" s="169">
        <v>0</v>
      </c>
      <c r="I15" s="169">
        <v>200</v>
      </c>
      <c r="J15" s="171">
        <v>200</v>
      </c>
      <c r="K15" s="171">
        <v>0</v>
      </c>
      <c r="L15" s="171">
        <v>0</v>
      </c>
      <c r="M15" s="171">
        <v>200</v>
      </c>
      <c r="N15" s="171">
        <v>0</v>
      </c>
      <c r="O15" s="160">
        <f t="shared" si="1"/>
        <v>1000</v>
      </c>
      <c r="P15" s="166">
        <f t="shared" si="2"/>
        <v>100</v>
      </c>
      <c r="Q15" s="165">
        <f t="shared" si="3"/>
        <v>42.857142857142861</v>
      </c>
    </row>
    <row r="16" spans="1:17" x14ac:dyDescent="0.25">
      <c r="A16" s="7">
        <v>10</v>
      </c>
      <c r="B16" s="4" t="s">
        <v>144</v>
      </c>
      <c r="C16" s="158">
        <v>78</v>
      </c>
      <c r="D16" s="8">
        <f t="shared" si="0"/>
        <v>27.3</v>
      </c>
      <c r="E16" s="169">
        <v>76</v>
      </c>
      <c r="F16" s="169">
        <v>0</v>
      </c>
      <c r="G16" s="169">
        <v>0</v>
      </c>
      <c r="H16" s="169">
        <v>0</v>
      </c>
      <c r="I16" s="169">
        <v>57</v>
      </c>
      <c r="J16" s="171">
        <v>131</v>
      </c>
      <c r="K16" s="171">
        <v>79</v>
      </c>
      <c r="L16" s="171">
        <v>81</v>
      </c>
      <c r="M16" s="171">
        <v>20</v>
      </c>
      <c r="N16" s="171">
        <v>65</v>
      </c>
      <c r="O16" s="160">
        <f t="shared" si="1"/>
        <v>509</v>
      </c>
      <c r="P16" s="166">
        <f t="shared" si="2"/>
        <v>50.9</v>
      </c>
      <c r="Q16" s="165">
        <f t="shared" si="3"/>
        <v>86.446886446886452</v>
      </c>
    </row>
    <row r="17" spans="1:17" x14ac:dyDescent="0.25">
      <c r="A17" s="7">
        <v>11</v>
      </c>
      <c r="B17" s="4" t="s">
        <v>145</v>
      </c>
      <c r="C17" s="158">
        <v>53</v>
      </c>
      <c r="D17" s="8">
        <f t="shared" si="0"/>
        <v>18.55</v>
      </c>
      <c r="E17" s="169">
        <v>20</v>
      </c>
      <c r="F17" s="169">
        <v>0</v>
      </c>
      <c r="G17" s="169">
        <v>101</v>
      </c>
      <c r="H17" s="169">
        <v>101</v>
      </c>
      <c r="I17" s="169">
        <v>32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60">
        <f t="shared" si="1"/>
        <v>254</v>
      </c>
      <c r="P17" s="166">
        <f t="shared" si="2"/>
        <v>25.4</v>
      </c>
      <c r="Q17" s="165">
        <f t="shared" si="3"/>
        <v>36.927223719676533</v>
      </c>
    </row>
    <row r="18" spans="1:17" x14ac:dyDescent="0.25">
      <c r="A18" s="7">
        <v>12</v>
      </c>
      <c r="B18" s="4" t="s">
        <v>146</v>
      </c>
      <c r="C18" s="158">
        <v>77</v>
      </c>
      <c r="D18" s="8">
        <f t="shared" si="0"/>
        <v>26.95</v>
      </c>
      <c r="E18" s="169">
        <v>0</v>
      </c>
      <c r="F18" s="169">
        <v>130</v>
      </c>
      <c r="G18" s="169">
        <v>0</v>
      </c>
      <c r="H18" s="169">
        <v>0</v>
      </c>
      <c r="I18" s="169">
        <v>0</v>
      </c>
      <c r="J18" s="171">
        <v>56</v>
      </c>
      <c r="K18" s="171">
        <v>0</v>
      </c>
      <c r="L18" s="171">
        <v>0</v>
      </c>
      <c r="M18" s="171">
        <v>130</v>
      </c>
      <c r="N18" s="171">
        <v>25</v>
      </c>
      <c r="O18" s="160">
        <f t="shared" si="1"/>
        <v>341</v>
      </c>
      <c r="P18" s="166">
        <f t="shared" si="2"/>
        <v>34.1</v>
      </c>
      <c r="Q18" s="165">
        <f t="shared" si="3"/>
        <v>26.530612244897966</v>
      </c>
    </row>
    <row r="19" spans="1:17" x14ac:dyDescent="0.25">
      <c r="A19" s="7">
        <v>13</v>
      </c>
      <c r="B19" s="4" t="s">
        <v>147</v>
      </c>
      <c r="C19" s="158">
        <v>19.600000000000001</v>
      </c>
      <c r="D19" s="167">
        <f t="shared" si="0"/>
        <v>6.86</v>
      </c>
      <c r="E19" s="169">
        <v>0</v>
      </c>
      <c r="F19" s="169">
        <v>0</v>
      </c>
      <c r="G19" s="169">
        <v>0</v>
      </c>
      <c r="H19" s="169">
        <v>15</v>
      </c>
      <c r="I19" s="169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60">
        <f t="shared" si="1"/>
        <v>15</v>
      </c>
      <c r="P19" s="166">
        <f t="shared" si="2"/>
        <v>1.5</v>
      </c>
      <c r="Q19" s="165">
        <f t="shared" si="3"/>
        <v>-78.134110787172006</v>
      </c>
    </row>
    <row r="20" spans="1:17" x14ac:dyDescent="0.25">
      <c r="A20" s="7">
        <v>14</v>
      </c>
      <c r="B20" s="4" t="s">
        <v>148</v>
      </c>
      <c r="C20" s="158">
        <v>300</v>
      </c>
      <c r="D20" s="8">
        <f t="shared" si="0"/>
        <v>105</v>
      </c>
      <c r="E20" s="169">
        <v>0</v>
      </c>
      <c r="F20" s="169">
        <v>40</v>
      </c>
      <c r="G20" s="169">
        <v>0</v>
      </c>
      <c r="H20" s="169">
        <v>0</v>
      </c>
      <c r="I20" s="169">
        <v>28</v>
      </c>
      <c r="J20" s="171">
        <v>0</v>
      </c>
      <c r="K20" s="171">
        <v>0</v>
      </c>
      <c r="L20" s="171">
        <v>0</v>
      </c>
      <c r="M20" s="171">
        <v>60</v>
      </c>
      <c r="N20" s="171">
        <v>0</v>
      </c>
      <c r="O20" s="160">
        <f t="shared" si="1"/>
        <v>128</v>
      </c>
      <c r="P20" s="166">
        <f t="shared" si="2"/>
        <v>12.8</v>
      </c>
      <c r="Q20" s="165">
        <f t="shared" si="3"/>
        <v>-87.80952380952381</v>
      </c>
    </row>
    <row r="21" spans="1:17" x14ac:dyDescent="0.25">
      <c r="A21" s="7">
        <v>15</v>
      </c>
      <c r="B21" s="4" t="s">
        <v>149</v>
      </c>
      <c r="C21" s="158">
        <v>180</v>
      </c>
      <c r="D21" s="8">
        <f t="shared" si="0"/>
        <v>63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60">
        <f t="shared" si="1"/>
        <v>0</v>
      </c>
      <c r="P21" s="166">
        <f t="shared" si="2"/>
        <v>0</v>
      </c>
      <c r="Q21" s="165">
        <f t="shared" si="3"/>
        <v>-100</v>
      </c>
    </row>
    <row r="22" spans="1:17" x14ac:dyDescent="0.25">
      <c r="A22" s="7">
        <v>16</v>
      </c>
      <c r="B22" s="4" t="s">
        <v>25</v>
      </c>
      <c r="C22" s="158">
        <v>60</v>
      </c>
      <c r="D22" s="8">
        <f t="shared" si="0"/>
        <v>21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60">
        <f t="shared" si="1"/>
        <v>0</v>
      </c>
      <c r="P22" s="166">
        <f t="shared" si="2"/>
        <v>0</v>
      </c>
      <c r="Q22" s="165">
        <f t="shared" si="3"/>
        <v>-100</v>
      </c>
    </row>
    <row r="23" spans="1:17" x14ac:dyDescent="0.25">
      <c r="A23" s="7">
        <v>17</v>
      </c>
      <c r="B23" s="4" t="s">
        <v>27</v>
      </c>
      <c r="C23" s="158">
        <v>11.8</v>
      </c>
      <c r="D23" s="8">
        <f t="shared" si="0"/>
        <v>4.13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60">
        <f t="shared" si="1"/>
        <v>0</v>
      </c>
      <c r="P23" s="166">
        <f t="shared" si="2"/>
        <v>0</v>
      </c>
      <c r="Q23" s="165">
        <f t="shared" si="3"/>
        <v>-100</v>
      </c>
    </row>
    <row r="24" spans="1:17" x14ac:dyDescent="0.25">
      <c r="A24" s="7">
        <v>18</v>
      </c>
      <c r="B24" s="4" t="s">
        <v>26</v>
      </c>
      <c r="C24" s="158">
        <v>10</v>
      </c>
      <c r="D24" s="8">
        <f t="shared" si="0"/>
        <v>3.5</v>
      </c>
      <c r="E24" s="169">
        <v>0</v>
      </c>
      <c r="F24" s="169">
        <v>10</v>
      </c>
      <c r="G24" s="169">
        <v>0</v>
      </c>
      <c r="H24" s="169">
        <v>10</v>
      </c>
      <c r="I24" s="169">
        <v>0</v>
      </c>
      <c r="J24" s="171">
        <v>0</v>
      </c>
      <c r="K24" s="171">
        <v>10</v>
      </c>
      <c r="L24" s="171">
        <v>35</v>
      </c>
      <c r="M24" s="171">
        <v>0</v>
      </c>
      <c r="N24" s="171">
        <v>10</v>
      </c>
      <c r="O24" s="160">
        <f t="shared" si="1"/>
        <v>75</v>
      </c>
      <c r="P24" s="157">
        <f t="shared" si="2"/>
        <v>7.5</v>
      </c>
      <c r="Q24" s="172">
        <f t="shared" si="3"/>
        <v>114.28571428571428</v>
      </c>
    </row>
    <row r="25" spans="1:17" x14ac:dyDescent="0.25">
      <c r="A25" s="7">
        <v>19</v>
      </c>
      <c r="B25" s="4" t="s">
        <v>28</v>
      </c>
      <c r="C25" s="158">
        <v>35</v>
      </c>
      <c r="D25" s="8">
        <f t="shared" si="0"/>
        <v>12.25</v>
      </c>
      <c r="E25" s="169">
        <v>7</v>
      </c>
      <c r="F25" s="169">
        <v>7</v>
      </c>
      <c r="G25" s="169">
        <v>10</v>
      </c>
      <c r="H25" s="169">
        <v>0</v>
      </c>
      <c r="I25" s="169">
        <v>9</v>
      </c>
      <c r="J25" s="171">
        <v>19</v>
      </c>
      <c r="K25" s="171">
        <v>8</v>
      </c>
      <c r="L25" s="171">
        <v>0</v>
      </c>
      <c r="M25" s="171">
        <v>7</v>
      </c>
      <c r="N25" s="171">
        <v>9</v>
      </c>
      <c r="O25" s="160">
        <f t="shared" si="1"/>
        <v>76</v>
      </c>
      <c r="P25" s="157">
        <f t="shared" si="2"/>
        <v>7.6</v>
      </c>
      <c r="Q25" s="165">
        <f t="shared" si="3"/>
        <v>-37.95918367346939</v>
      </c>
    </row>
    <row r="26" spans="1:17" x14ac:dyDescent="0.25">
      <c r="A26" s="7">
        <v>20</v>
      </c>
      <c r="B26" s="4" t="s">
        <v>29</v>
      </c>
      <c r="C26" s="158">
        <v>18</v>
      </c>
      <c r="D26" s="8">
        <f t="shared" si="0"/>
        <v>6.3</v>
      </c>
      <c r="E26" s="169">
        <v>15.2</v>
      </c>
      <c r="F26" s="169">
        <v>22.2</v>
      </c>
      <c r="G26" s="169">
        <v>23</v>
      </c>
      <c r="H26" s="169">
        <v>26.9</v>
      </c>
      <c r="I26" s="169">
        <v>21.6</v>
      </c>
      <c r="J26" s="171">
        <v>12.5</v>
      </c>
      <c r="K26" s="171">
        <v>10.1</v>
      </c>
      <c r="L26" s="171">
        <v>8.4</v>
      </c>
      <c r="M26" s="171">
        <v>4</v>
      </c>
      <c r="N26" s="171">
        <v>20.2</v>
      </c>
      <c r="O26" s="160">
        <f t="shared" si="1"/>
        <v>164.1</v>
      </c>
      <c r="P26" s="166">
        <f t="shared" si="2"/>
        <v>16.41</v>
      </c>
      <c r="Q26" s="165">
        <f t="shared" si="3"/>
        <v>160.47619047619048</v>
      </c>
    </row>
    <row r="27" spans="1:17" x14ac:dyDescent="0.25">
      <c r="A27" s="5">
        <v>21</v>
      </c>
      <c r="B27" s="4" t="s">
        <v>154</v>
      </c>
      <c r="C27" s="158">
        <v>40</v>
      </c>
      <c r="D27" s="8">
        <f t="shared" si="0"/>
        <v>14</v>
      </c>
      <c r="E27" s="169">
        <v>1.4</v>
      </c>
      <c r="F27" s="169">
        <v>1</v>
      </c>
      <c r="G27" s="169">
        <v>6</v>
      </c>
      <c r="H27" s="169">
        <v>0</v>
      </c>
      <c r="I27" s="169">
        <v>13.5</v>
      </c>
      <c r="J27" s="171">
        <v>0</v>
      </c>
      <c r="K27" s="171">
        <v>0</v>
      </c>
      <c r="L27" s="171">
        <v>0</v>
      </c>
      <c r="M27" s="171">
        <v>7.4</v>
      </c>
      <c r="N27" s="171">
        <v>5</v>
      </c>
      <c r="O27" s="160">
        <f t="shared" si="1"/>
        <v>34.299999999999997</v>
      </c>
      <c r="P27" s="166">
        <f t="shared" si="2"/>
        <v>3.4299999999999997</v>
      </c>
      <c r="Q27" s="165">
        <f t="shared" si="3"/>
        <v>-75.5</v>
      </c>
    </row>
    <row r="28" spans="1:17" x14ac:dyDescent="0.25">
      <c r="A28" s="5">
        <v>22</v>
      </c>
      <c r="B28" s="4" t="s">
        <v>30</v>
      </c>
      <c r="C28" s="158">
        <v>45</v>
      </c>
      <c r="D28" s="8">
        <f t="shared" si="0"/>
        <v>15.75</v>
      </c>
      <c r="E28" s="169">
        <v>0.75</v>
      </c>
      <c r="F28" s="169">
        <v>24</v>
      </c>
      <c r="G28" s="169">
        <v>0</v>
      </c>
      <c r="H28" s="169">
        <v>22.5</v>
      </c>
      <c r="I28" s="169">
        <v>0</v>
      </c>
      <c r="J28" s="171">
        <v>6</v>
      </c>
      <c r="K28" s="171">
        <v>20</v>
      </c>
      <c r="L28" s="171">
        <v>20</v>
      </c>
      <c r="M28" s="171">
        <v>0.5</v>
      </c>
      <c r="N28" s="171">
        <v>24</v>
      </c>
      <c r="O28" s="160">
        <f t="shared" si="1"/>
        <v>117.75</v>
      </c>
      <c r="P28" s="166">
        <f t="shared" si="2"/>
        <v>11.775</v>
      </c>
      <c r="Q28" s="165">
        <f t="shared" si="3"/>
        <v>-25.238095238095241</v>
      </c>
    </row>
    <row r="29" spans="1:17" x14ac:dyDescent="0.25">
      <c r="A29" s="5">
        <v>23</v>
      </c>
      <c r="B29" s="4" t="s">
        <v>31</v>
      </c>
      <c r="C29" s="158">
        <v>15</v>
      </c>
      <c r="D29" s="8">
        <f t="shared" si="0"/>
        <v>5.25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60">
        <f t="shared" si="1"/>
        <v>0</v>
      </c>
      <c r="P29" s="157">
        <f t="shared" si="2"/>
        <v>0</v>
      </c>
      <c r="Q29" s="165">
        <f t="shared" si="3"/>
        <v>-100</v>
      </c>
    </row>
    <row r="30" spans="1:17" x14ac:dyDescent="0.25">
      <c r="A30" s="5">
        <v>24</v>
      </c>
      <c r="B30" s="4" t="s">
        <v>35</v>
      </c>
      <c r="C30" s="158">
        <v>0.4</v>
      </c>
      <c r="D30" s="8">
        <f t="shared" si="0"/>
        <v>0.14000000000000001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60">
        <f t="shared" si="1"/>
        <v>0</v>
      </c>
      <c r="P30" s="157">
        <f t="shared" si="2"/>
        <v>0</v>
      </c>
      <c r="Q30" s="165">
        <f t="shared" si="3"/>
        <v>-100</v>
      </c>
    </row>
    <row r="31" spans="1:17" x14ac:dyDescent="0.25">
      <c r="A31" s="155">
        <v>25</v>
      </c>
      <c r="B31" s="155" t="s">
        <v>32</v>
      </c>
      <c r="C31" s="164">
        <v>1.2</v>
      </c>
      <c r="D31" s="8">
        <f t="shared" si="0"/>
        <v>0.42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60">
        <f t="shared" si="1"/>
        <v>0</v>
      </c>
      <c r="P31" s="157">
        <f t="shared" si="2"/>
        <v>0</v>
      </c>
      <c r="Q31" s="165">
        <f t="shared" si="3"/>
        <v>-100</v>
      </c>
    </row>
    <row r="32" spans="1:17" x14ac:dyDescent="0.25">
      <c r="A32" s="155">
        <v>26</v>
      </c>
      <c r="B32" s="155" t="s">
        <v>150</v>
      </c>
      <c r="C32" s="164">
        <v>2</v>
      </c>
      <c r="D32" s="8">
        <f t="shared" si="0"/>
        <v>0.7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60">
        <f t="shared" si="1"/>
        <v>0</v>
      </c>
      <c r="P32" s="166">
        <f t="shared" si="2"/>
        <v>0</v>
      </c>
      <c r="Q32" s="165">
        <f t="shared" si="3"/>
        <v>-100</v>
      </c>
    </row>
    <row r="33" spans="1:17" x14ac:dyDescent="0.25">
      <c r="A33" s="155">
        <v>27</v>
      </c>
      <c r="B33" s="155" t="s">
        <v>37</v>
      </c>
      <c r="C33" s="164">
        <v>7</v>
      </c>
      <c r="D33" s="8">
        <f t="shared" si="0"/>
        <v>2.4500000000000002</v>
      </c>
      <c r="E33" s="169">
        <v>6.6</v>
      </c>
      <c r="F33" s="169">
        <v>5</v>
      </c>
      <c r="G33" s="169">
        <v>7</v>
      </c>
      <c r="H33" s="169">
        <v>6</v>
      </c>
      <c r="I33" s="169">
        <v>8.3000000000000007</v>
      </c>
      <c r="J33" s="171">
        <v>4.5</v>
      </c>
      <c r="K33" s="171">
        <v>6.9</v>
      </c>
      <c r="L33" s="171">
        <v>7</v>
      </c>
      <c r="M33" s="171">
        <v>6.7</v>
      </c>
      <c r="N33" s="171">
        <v>9.3000000000000007</v>
      </c>
      <c r="O33" s="160">
        <f t="shared" si="1"/>
        <v>67.300000000000011</v>
      </c>
      <c r="P33" s="166">
        <f t="shared" si="2"/>
        <v>6.7300000000000013</v>
      </c>
      <c r="Q33" s="165">
        <f t="shared" si="3"/>
        <v>174.69387755102042</v>
      </c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9">
    <mergeCell ref="Q4:Q5"/>
    <mergeCell ref="A6:A7"/>
    <mergeCell ref="B2:N2"/>
    <mergeCell ref="J3:M3"/>
    <mergeCell ref="N3:P3"/>
    <mergeCell ref="A4:A5"/>
    <mergeCell ref="B4:B5"/>
    <mergeCell ref="D4:D5"/>
    <mergeCell ref="E4:P4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opLeftCell="A4" workbookViewId="0">
      <selection activeCell="L21" sqref="L21"/>
    </sheetView>
  </sheetViews>
  <sheetFormatPr defaultRowHeight="15" x14ac:dyDescent="0.25"/>
  <cols>
    <col min="1" max="1" width="4.85546875" customWidth="1"/>
    <col min="2" max="2" width="22.5703125" customWidth="1"/>
    <col min="3" max="3" width="10" customWidth="1"/>
    <col min="4" max="4" width="7.5703125" customWidth="1"/>
    <col min="5" max="5" width="5.5703125" customWidth="1"/>
    <col min="6" max="6" width="5.85546875" customWidth="1"/>
    <col min="7" max="7" width="5.42578125" customWidth="1"/>
    <col min="8" max="8" width="5.5703125" customWidth="1"/>
    <col min="9" max="10" width="6" customWidth="1"/>
    <col min="11" max="11" width="5.85546875" customWidth="1"/>
    <col min="12" max="12" width="6" customWidth="1"/>
    <col min="13" max="13" width="5.5703125" customWidth="1"/>
    <col min="14" max="14" width="6.140625" customWidth="1"/>
    <col min="15" max="15" width="6.42578125" customWidth="1"/>
    <col min="16" max="16" width="6.140625" customWidth="1"/>
    <col min="17" max="17" width="6.5703125" customWidth="1"/>
    <col min="18" max="18" width="6.140625" customWidth="1"/>
    <col min="19" max="19" width="7.42578125" customWidth="1"/>
  </cols>
  <sheetData>
    <row r="2" spans="1:19" ht="20.25" x14ac:dyDescent="0.3">
      <c r="B2" s="224" t="s">
        <v>199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9" ht="21" x14ac:dyDescent="0.35">
      <c r="B3" s="3"/>
      <c r="C3" s="3"/>
      <c r="D3" s="3"/>
      <c r="E3" s="3"/>
      <c r="F3" s="3"/>
      <c r="G3" s="3"/>
      <c r="H3" s="3"/>
      <c r="I3" s="3"/>
      <c r="J3" s="225"/>
      <c r="K3" s="225"/>
      <c r="L3" s="225"/>
      <c r="M3" s="225"/>
      <c r="N3" s="225"/>
      <c r="O3" s="226"/>
      <c r="P3" s="226"/>
      <c r="Q3" s="226"/>
      <c r="R3" s="226"/>
    </row>
    <row r="4" spans="1:19" ht="30.75" customHeight="1" x14ac:dyDescent="0.25">
      <c r="A4" s="227" t="s">
        <v>10</v>
      </c>
      <c r="B4" s="229" t="s">
        <v>153</v>
      </c>
      <c r="C4" s="162" t="s">
        <v>152</v>
      </c>
      <c r="D4" s="231" t="s">
        <v>160</v>
      </c>
      <c r="E4" s="233" t="s">
        <v>23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  <c r="S4" s="220" t="s">
        <v>151</v>
      </c>
    </row>
    <row r="5" spans="1:19" ht="47.25" customHeight="1" x14ac:dyDescent="0.25">
      <c r="A5" s="228"/>
      <c r="B5" s="230"/>
      <c r="C5" s="161"/>
      <c r="D5" s="232"/>
      <c r="E5" s="168" t="s">
        <v>11</v>
      </c>
      <c r="F5" s="168" t="s">
        <v>12</v>
      </c>
      <c r="G5" s="168" t="s">
        <v>22</v>
      </c>
      <c r="H5" s="168" t="s">
        <v>13</v>
      </c>
      <c r="I5" s="168" t="s">
        <v>14</v>
      </c>
      <c r="J5" s="168" t="s">
        <v>15</v>
      </c>
      <c r="K5" s="170" t="s">
        <v>16</v>
      </c>
      <c r="L5" s="170" t="s">
        <v>17</v>
      </c>
      <c r="M5" s="170" t="s">
        <v>18</v>
      </c>
      <c r="N5" s="170" t="s">
        <v>19</v>
      </c>
      <c r="O5" s="170" t="s">
        <v>20</v>
      </c>
      <c r="P5" s="170" t="s">
        <v>21</v>
      </c>
      <c r="Q5" s="159" t="s">
        <v>136</v>
      </c>
      <c r="R5" s="156" t="s">
        <v>24</v>
      </c>
      <c r="S5" s="221"/>
    </row>
    <row r="6" spans="1:19" x14ac:dyDescent="0.25">
      <c r="A6" s="222">
        <v>1</v>
      </c>
      <c r="B6" s="4" t="s">
        <v>34</v>
      </c>
      <c r="C6" s="158">
        <v>120</v>
      </c>
      <c r="D6" s="8">
        <f t="shared" ref="D6:D33" si="0">C6*60/100</f>
        <v>72</v>
      </c>
      <c r="E6" s="169">
        <v>70</v>
      </c>
      <c r="F6" s="169">
        <v>70</v>
      </c>
      <c r="G6" s="169">
        <v>70</v>
      </c>
      <c r="H6" s="169">
        <v>70</v>
      </c>
      <c r="I6" s="169">
        <v>70</v>
      </c>
      <c r="J6" s="169">
        <v>0</v>
      </c>
      <c r="K6" s="171">
        <v>70</v>
      </c>
      <c r="L6" s="171">
        <v>70</v>
      </c>
      <c r="M6" s="171">
        <v>70</v>
      </c>
      <c r="N6" s="171">
        <v>70</v>
      </c>
      <c r="O6" s="171">
        <v>70</v>
      </c>
      <c r="P6" s="171">
        <v>0</v>
      </c>
      <c r="Q6" s="160">
        <f t="shared" ref="Q6:Q33" si="1">SUM(E6:P6)</f>
        <v>700</v>
      </c>
      <c r="R6" s="157">
        <f>Q6/10</f>
        <v>70</v>
      </c>
      <c r="S6" s="165">
        <f t="shared" ref="S6:S33" si="2">R6*100/D6-100</f>
        <v>-2.7777777777777715</v>
      </c>
    </row>
    <row r="7" spans="1:19" x14ac:dyDescent="0.25">
      <c r="A7" s="223"/>
      <c r="B7" s="4" t="s">
        <v>137</v>
      </c>
      <c r="C7" s="158">
        <v>200</v>
      </c>
      <c r="D7" s="8">
        <f t="shared" si="0"/>
        <v>120</v>
      </c>
      <c r="E7" s="169">
        <v>120</v>
      </c>
      <c r="F7" s="169">
        <v>105</v>
      </c>
      <c r="G7" s="169">
        <v>140</v>
      </c>
      <c r="H7" s="169">
        <v>110</v>
      </c>
      <c r="I7" s="169">
        <v>120</v>
      </c>
      <c r="J7" s="169">
        <v>55</v>
      </c>
      <c r="K7" s="171">
        <v>100</v>
      </c>
      <c r="L7" s="171">
        <v>100</v>
      </c>
      <c r="M7" s="171">
        <v>100</v>
      </c>
      <c r="N7" s="171">
        <v>140</v>
      </c>
      <c r="O7" s="171">
        <v>115</v>
      </c>
      <c r="P7" s="171">
        <v>100</v>
      </c>
      <c r="Q7" s="160">
        <f t="shared" si="1"/>
        <v>1305</v>
      </c>
      <c r="R7" s="179">
        <f>Q7/12</f>
        <v>108.75</v>
      </c>
      <c r="S7" s="165">
        <f t="shared" si="2"/>
        <v>-9.375</v>
      </c>
    </row>
    <row r="8" spans="1:19" x14ac:dyDescent="0.25">
      <c r="A8" s="5">
        <v>2</v>
      </c>
      <c r="B8" s="4" t="s">
        <v>36</v>
      </c>
      <c r="C8" s="158">
        <v>20</v>
      </c>
      <c r="D8" s="8">
        <f t="shared" si="0"/>
        <v>12</v>
      </c>
      <c r="E8" s="169">
        <v>10</v>
      </c>
      <c r="F8" s="169">
        <v>5</v>
      </c>
      <c r="G8" s="169">
        <v>0</v>
      </c>
      <c r="H8" s="169">
        <v>2.7</v>
      </c>
      <c r="I8" s="169">
        <v>12.5</v>
      </c>
      <c r="J8" s="169">
        <v>0</v>
      </c>
      <c r="K8" s="171">
        <v>0</v>
      </c>
      <c r="L8" s="171">
        <v>4</v>
      </c>
      <c r="M8" s="171">
        <v>7.5</v>
      </c>
      <c r="N8" s="171">
        <v>2.2000000000000002</v>
      </c>
      <c r="O8" s="171">
        <v>0</v>
      </c>
      <c r="P8" s="171">
        <v>0</v>
      </c>
      <c r="Q8" s="160">
        <f t="shared" si="1"/>
        <v>43.900000000000006</v>
      </c>
      <c r="R8" s="166">
        <f t="shared" ref="R8:R33" si="3">Q8/12</f>
        <v>3.6583333333333337</v>
      </c>
      <c r="S8" s="165">
        <f t="shared" si="2"/>
        <v>-69.513888888888886</v>
      </c>
    </row>
    <row r="9" spans="1:19" x14ac:dyDescent="0.25">
      <c r="A9" s="5">
        <v>3</v>
      </c>
      <c r="B9" s="4" t="s">
        <v>138</v>
      </c>
      <c r="C9" s="158">
        <v>50</v>
      </c>
      <c r="D9" s="8">
        <f t="shared" si="0"/>
        <v>30</v>
      </c>
      <c r="E9" s="169">
        <v>156.6</v>
      </c>
      <c r="F9" s="169">
        <v>0</v>
      </c>
      <c r="G9" s="169">
        <v>0</v>
      </c>
      <c r="H9" s="169">
        <v>13</v>
      </c>
      <c r="I9" s="169">
        <v>72</v>
      </c>
      <c r="J9" s="169">
        <v>43.2</v>
      </c>
      <c r="K9" s="171">
        <v>44</v>
      </c>
      <c r="L9" s="171">
        <v>97.3</v>
      </c>
      <c r="M9" s="171">
        <v>88</v>
      </c>
      <c r="N9" s="171">
        <v>0</v>
      </c>
      <c r="O9" s="171">
        <v>85</v>
      </c>
      <c r="P9" s="171">
        <v>44.4</v>
      </c>
      <c r="Q9" s="160">
        <f t="shared" si="1"/>
        <v>643.5</v>
      </c>
      <c r="R9" s="166">
        <f t="shared" si="3"/>
        <v>53.625</v>
      </c>
      <c r="S9" s="165">
        <f t="shared" si="2"/>
        <v>78.75</v>
      </c>
    </row>
    <row r="10" spans="1:19" x14ac:dyDescent="0.25">
      <c r="A10" s="5">
        <v>4</v>
      </c>
      <c r="B10" s="6" t="s">
        <v>139</v>
      </c>
      <c r="C10" s="163">
        <v>20</v>
      </c>
      <c r="D10" s="8">
        <f t="shared" si="0"/>
        <v>12</v>
      </c>
      <c r="E10" s="169">
        <v>0</v>
      </c>
      <c r="F10" s="169">
        <v>0</v>
      </c>
      <c r="G10" s="169">
        <v>88</v>
      </c>
      <c r="H10" s="169">
        <v>0</v>
      </c>
      <c r="I10" s="169">
        <v>10</v>
      </c>
      <c r="J10" s="169">
        <v>0</v>
      </c>
      <c r="K10" s="171">
        <v>0</v>
      </c>
      <c r="L10" s="171">
        <v>0</v>
      </c>
      <c r="M10" s="171">
        <v>0</v>
      </c>
      <c r="N10" s="171">
        <v>78</v>
      </c>
      <c r="O10" s="171">
        <v>0</v>
      </c>
      <c r="P10" s="171">
        <v>0</v>
      </c>
      <c r="Q10" s="160">
        <f t="shared" si="1"/>
        <v>176</v>
      </c>
      <c r="R10" s="166">
        <f t="shared" si="3"/>
        <v>14.666666666666666</v>
      </c>
      <c r="S10" s="165">
        <f t="shared" si="2"/>
        <v>22.222222222222214</v>
      </c>
    </row>
    <row r="11" spans="1:19" x14ac:dyDescent="0.25">
      <c r="A11" s="5">
        <v>5</v>
      </c>
      <c r="B11" s="4" t="s">
        <v>68</v>
      </c>
      <c r="C11" s="158">
        <v>188</v>
      </c>
      <c r="D11" s="8">
        <f t="shared" si="0"/>
        <v>112.8</v>
      </c>
      <c r="E11" s="169">
        <v>50</v>
      </c>
      <c r="F11" s="169">
        <v>243</v>
      </c>
      <c r="G11" s="169">
        <v>64</v>
      </c>
      <c r="H11" s="169">
        <v>195</v>
      </c>
      <c r="I11" s="180">
        <v>289.5</v>
      </c>
      <c r="J11" s="169">
        <v>0</v>
      </c>
      <c r="K11" s="171">
        <v>115</v>
      </c>
      <c r="L11" s="171">
        <v>196</v>
      </c>
      <c r="M11" s="171">
        <v>75</v>
      </c>
      <c r="N11" s="171">
        <v>246</v>
      </c>
      <c r="O11" s="171">
        <v>64</v>
      </c>
      <c r="P11" s="171">
        <v>0</v>
      </c>
      <c r="Q11" s="160">
        <f t="shared" si="1"/>
        <v>1537.5</v>
      </c>
      <c r="R11" s="166">
        <f t="shared" si="3"/>
        <v>128.125</v>
      </c>
      <c r="S11" s="165">
        <f t="shared" si="2"/>
        <v>13.585992907801426</v>
      </c>
    </row>
    <row r="12" spans="1:19" x14ac:dyDescent="0.25">
      <c r="A12" s="5">
        <v>6</v>
      </c>
      <c r="B12" s="4" t="s">
        <v>140</v>
      </c>
      <c r="C12" s="158">
        <v>320</v>
      </c>
      <c r="D12" s="8">
        <f t="shared" si="0"/>
        <v>192</v>
      </c>
      <c r="E12" s="169">
        <v>151</v>
      </c>
      <c r="F12" s="169">
        <v>125</v>
      </c>
      <c r="G12" s="169">
        <v>316</v>
      </c>
      <c r="H12" s="169">
        <v>150</v>
      </c>
      <c r="I12" s="169">
        <v>205</v>
      </c>
      <c r="J12" s="169">
        <v>0</v>
      </c>
      <c r="K12" s="171">
        <v>361</v>
      </c>
      <c r="L12" s="171">
        <v>270</v>
      </c>
      <c r="M12" s="171">
        <v>291</v>
      </c>
      <c r="N12" s="171">
        <v>137</v>
      </c>
      <c r="O12" s="171">
        <v>121</v>
      </c>
      <c r="P12" s="171">
        <v>0</v>
      </c>
      <c r="Q12" s="160">
        <f t="shared" si="1"/>
        <v>2127</v>
      </c>
      <c r="R12" s="166">
        <f t="shared" si="3"/>
        <v>177.25</v>
      </c>
      <c r="S12" s="165">
        <f t="shared" si="2"/>
        <v>-7.6822916666666714</v>
      </c>
    </row>
    <row r="13" spans="1:19" x14ac:dyDescent="0.25">
      <c r="A13" s="5">
        <v>7</v>
      </c>
      <c r="B13" s="4" t="s">
        <v>141</v>
      </c>
      <c r="C13" s="158">
        <v>185</v>
      </c>
      <c r="D13" s="8">
        <f t="shared" si="0"/>
        <v>111</v>
      </c>
      <c r="E13" s="169">
        <v>200</v>
      </c>
      <c r="F13" s="169">
        <v>240</v>
      </c>
      <c r="G13" s="169">
        <v>200</v>
      </c>
      <c r="H13" s="169">
        <v>0</v>
      </c>
      <c r="I13" s="169">
        <v>0</v>
      </c>
      <c r="J13" s="169">
        <v>24</v>
      </c>
      <c r="K13" s="171">
        <v>200</v>
      </c>
      <c r="L13" s="171">
        <v>200</v>
      </c>
      <c r="M13" s="171">
        <v>0</v>
      </c>
      <c r="N13" s="171">
        <v>207</v>
      </c>
      <c r="O13" s="171">
        <v>40</v>
      </c>
      <c r="P13" s="171">
        <v>200</v>
      </c>
      <c r="Q13" s="160">
        <f t="shared" si="1"/>
        <v>1511</v>
      </c>
      <c r="R13" s="179">
        <f t="shared" si="3"/>
        <v>125.91666666666667</v>
      </c>
      <c r="S13" s="165">
        <f t="shared" si="2"/>
        <v>13.438438438438453</v>
      </c>
    </row>
    <row r="14" spans="1:19" x14ac:dyDescent="0.25">
      <c r="A14" s="5">
        <v>8</v>
      </c>
      <c r="B14" s="4" t="s">
        <v>142</v>
      </c>
      <c r="C14" s="158">
        <v>20</v>
      </c>
      <c r="D14" s="8">
        <f t="shared" si="0"/>
        <v>12</v>
      </c>
      <c r="E14" s="169">
        <v>0</v>
      </c>
      <c r="F14" s="169">
        <v>0</v>
      </c>
      <c r="G14" s="169">
        <v>0</v>
      </c>
      <c r="H14" s="169">
        <v>20</v>
      </c>
      <c r="I14" s="169">
        <v>0</v>
      </c>
      <c r="J14" s="169">
        <v>0</v>
      </c>
      <c r="K14" s="171">
        <v>0</v>
      </c>
      <c r="L14" s="171">
        <v>20</v>
      </c>
      <c r="M14" s="171">
        <v>20</v>
      </c>
      <c r="N14" s="171">
        <v>0</v>
      </c>
      <c r="O14" s="171">
        <v>0</v>
      </c>
      <c r="P14" s="171">
        <v>0</v>
      </c>
      <c r="Q14" s="160">
        <f t="shared" si="1"/>
        <v>60</v>
      </c>
      <c r="R14" s="166">
        <f t="shared" si="3"/>
        <v>5</v>
      </c>
      <c r="S14" s="165">
        <f t="shared" si="2"/>
        <v>-58.333333333333336</v>
      </c>
    </row>
    <row r="15" spans="1:19" x14ac:dyDescent="0.25">
      <c r="A15" s="7">
        <v>9</v>
      </c>
      <c r="B15" s="4" t="s">
        <v>143</v>
      </c>
      <c r="C15" s="158">
        <v>200</v>
      </c>
      <c r="D15" s="8">
        <f t="shared" si="0"/>
        <v>120</v>
      </c>
      <c r="E15" s="169">
        <v>200</v>
      </c>
      <c r="F15" s="169">
        <v>0</v>
      </c>
      <c r="G15" s="169">
        <v>200</v>
      </c>
      <c r="H15" s="169">
        <v>0</v>
      </c>
      <c r="I15" s="169">
        <v>200</v>
      </c>
      <c r="J15" s="169">
        <v>0</v>
      </c>
      <c r="K15" s="171">
        <v>200</v>
      </c>
      <c r="L15" s="171">
        <v>0</v>
      </c>
      <c r="M15" s="171">
        <v>0</v>
      </c>
      <c r="N15" s="171">
        <v>200</v>
      </c>
      <c r="O15" s="171">
        <v>0</v>
      </c>
      <c r="P15" s="171">
        <v>0</v>
      </c>
      <c r="Q15" s="160">
        <f t="shared" si="1"/>
        <v>1000</v>
      </c>
      <c r="R15" s="166">
        <f t="shared" si="3"/>
        <v>83.333333333333329</v>
      </c>
      <c r="S15" s="165">
        <f t="shared" si="2"/>
        <v>-30.555555555555571</v>
      </c>
    </row>
    <row r="16" spans="1:19" x14ac:dyDescent="0.25">
      <c r="A16" s="7">
        <v>10</v>
      </c>
      <c r="B16" s="4" t="s">
        <v>144</v>
      </c>
      <c r="C16" s="158">
        <v>78</v>
      </c>
      <c r="D16" s="8">
        <f t="shared" si="0"/>
        <v>46.8</v>
      </c>
      <c r="E16" s="169">
        <v>76</v>
      </c>
      <c r="F16" s="169">
        <v>0</v>
      </c>
      <c r="G16" s="169">
        <v>131</v>
      </c>
      <c r="H16" s="169">
        <v>0</v>
      </c>
      <c r="I16" s="169">
        <v>57</v>
      </c>
      <c r="J16" s="169">
        <v>0</v>
      </c>
      <c r="K16" s="171">
        <v>131</v>
      </c>
      <c r="L16" s="171">
        <v>79</v>
      </c>
      <c r="M16" s="171">
        <v>81</v>
      </c>
      <c r="N16" s="171">
        <v>151</v>
      </c>
      <c r="O16" s="171">
        <v>65</v>
      </c>
      <c r="P16" s="171">
        <v>0</v>
      </c>
      <c r="Q16" s="160">
        <f t="shared" si="1"/>
        <v>771</v>
      </c>
      <c r="R16" s="166">
        <f t="shared" si="3"/>
        <v>64.25</v>
      </c>
      <c r="S16" s="165">
        <f t="shared" si="2"/>
        <v>37.286324786324798</v>
      </c>
    </row>
    <row r="17" spans="1:19" x14ac:dyDescent="0.25">
      <c r="A17" s="7">
        <v>11</v>
      </c>
      <c r="B17" s="4" t="s">
        <v>145</v>
      </c>
      <c r="C17" s="158">
        <v>53</v>
      </c>
      <c r="D17" s="8">
        <f t="shared" si="0"/>
        <v>31.8</v>
      </c>
      <c r="E17" s="169">
        <v>20</v>
      </c>
      <c r="F17" s="169">
        <v>0</v>
      </c>
      <c r="G17" s="169">
        <v>101</v>
      </c>
      <c r="H17" s="169">
        <v>101</v>
      </c>
      <c r="I17" s="169">
        <v>32</v>
      </c>
      <c r="J17" s="169">
        <v>0</v>
      </c>
      <c r="K17" s="171">
        <v>0</v>
      </c>
      <c r="L17" s="171">
        <v>0</v>
      </c>
      <c r="M17" s="171">
        <v>129</v>
      </c>
      <c r="N17" s="171">
        <v>0</v>
      </c>
      <c r="O17" s="171">
        <v>0</v>
      </c>
      <c r="P17" s="171">
        <v>0</v>
      </c>
      <c r="Q17" s="160">
        <f t="shared" si="1"/>
        <v>383</v>
      </c>
      <c r="R17" s="166">
        <f t="shared" si="3"/>
        <v>31.916666666666668</v>
      </c>
      <c r="S17" s="165">
        <f t="shared" si="2"/>
        <v>0.36687631027254497</v>
      </c>
    </row>
    <row r="18" spans="1:19" x14ac:dyDescent="0.25">
      <c r="A18" s="7">
        <v>12</v>
      </c>
      <c r="B18" s="4" t="s">
        <v>146</v>
      </c>
      <c r="C18" s="158">
        <v>77</v>
      </c>
      <c r="D18" s="8">
        <f t="shared" si="0"/>
        <v>46.2</v>
      </c>
      <c r="E18" s="169">
        <v>0</v>
      </c>
      <c r="F18" s="169">
        <v>130</v>
      </c>
      <c r="G18" s="169">
        <v>0</v>
      </c>
      <c r="H18" s="169">
        <v>0</v>
      </c>
      <c r="I18" s="169">
        <v>117</v>
      </c>
      <c r="J18" s="169">
        <v>0</v>
      </c>
      <c r="K18" s="171">
        <v>56</v>
      </c>
      <c r="L18" s="171">
        <v>108</v>
      </c>
      <c r="M18" s="171">
        <v>0</v>
      </c>
      <c r="N18" s="171">
        <v>130</v>
      </c>
      <c r="O18" s="171">
        <v>25</v>
      </c>
      <c r="P18" s="171">
        <v>0</v>
      </c>
      <c r="Q18" s="160">
        <f t="shared" si="1"/>
        <v>566</v>
      </c>
      <c r="R18" s="166">
        <f t="shared" si="3"/>
        <v>47.166666666666664</v>
      </c>
      <c r="S18" s="165">
        <f t="shared" si="2"/>
        <v>2.0923520923520726</v>
      </c>
    </row>
    <row r="19" spans="1:19" x14ac:dyDescent="0.25">
      <c r="A19" s="7">
        <v>13</v>
      </c>
      <c r="B19" s="4" t="s">
        <v>147</v>
      </c>
      <c r="C19" s="158">
        <v>19.600000000000001</v>
      </c>
      <c r="D19" s="167">
        <f t="shared" si="0"/>
        <v>11.76</v>
      </c>
      <c r="E19" s="169">
        <v>50</v>
      </c>
      <c r="F19" s="169">
        <v>33</v>
      </c>
      <c r="G19" s="169">
        <v>0</v>
      </c>
      <c r="H19" s="169">
        <v>15</v>
      </c>
      <c r="I19" s="169">
        <v>0</v>
      </c>
      <c r="J19" s="169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50</v>
      </c>
      <c r="Q19" s="160">
        <f t="shared" si="1"/>
        <v>148</v>
      </c>
      <c r="R19" s="166">
        <f t="shared" si="3"/>
        <v>12.333333333333334</v>
      </c>
      <c r="S19" s="165">
        <f t="shared" si="2"/>
        <v>4.8752834467120323</v>
      </c>
    </row>
    <row r="20" spans="1:19" x14ac:dyDescent="0.25">
      <c r="A20" s="7">
        <v>14</v>
      </c>
      <c r="B20" s="4" t="s">
        <v>148</v>
      </c>
      <c r="C20" s="158">
        <v>300</v>
      </c>
      <c r="D20" s="8">
        <f t="shared" si="0"/>
        <v>180</v>
      </c>
      <c r="E20" s="180">
        <v>326</v>
      </c>
      <c r="F20" s="169">
        <v>184</v>
      </c>
      <c r="G20" s="169">
        <v>56</v>
      </c>
      <c r="H20" s="169">
        <v>142</v>
      </c>
      <c r="I20" s="169">
        <v>125</v>
      </c>
      <c r="J20" s="169">
        <v>195</v>
      </c>
      <c r="K20" s="171">
        <v>215</v>
      </c>
      <c r="L20" s="171">
        <v>110</v>
      </c>
      <c r="M20" s="171">
        <v>56</v>
      </c>
      <c r="N20" s="171">
        <v>116</v>
      </c>
      <c r="O20" s="171">
        <v>255</v>
      </c>
      <c r="P20" s="171">
        <v>321</v>
      </c>
      <c r="Q20" s="181">
        <f t="shared" si="1"/>
        <v>2101</v>
      </c>
      <c r="R20" s="166">
        <f t="shared" si="3"/>
        <v>175.08333333333334</v>
      </c>
      <c r="S20" s="165">
        <f t="shared" si="2"/>
        <v>-2.7314814814814667</v>
      </c>
    </row>
    <row r="21" spans="1:19" x14ac:dyDescent="0.25">
      <c r="A21" s="7">
        <v>15</v>
      </c>
      <c r="B21" s="4" t="s">
        <v>149</v>
      </c>
      <c r="C21" s="158">
        <v>180</v>
      </c>
      <c r="D21" s="8">
        <f t="shared" si="0"/>
        <v>108</v>
      </c>
      <c r="E21" s="169">
        <v>100</v>
      </c>
      <c r="F21" s="169">
        <v>0</v>
      </c>
      <c r="G21" s="169">
        <v>0</v>
      </c>
      <c r="H21" s="169">
        <v>100</v>
      </c>
      <c r="I21" s="169">
        <v>0</v>
      </c>
      <c r="J21" s="169">
        <v>100</v>
      </c>
      <c r="K21" s="171">
        <v>100</v>
      </c>
      <c r="L21" s="171">
        <v>0</v>
      </c>
      <c r="M21" s="171">
        <v>100</v>
      </c>
      <c r="N21" s="171">
        <v>0</v>
      </c>
      <c r="O21" s="171">
        <v>100</v>
      </c>
      <c r="P21" s="171">
        <v>0</v>
      </c>
      <c r="Q21" s="160">
        <f t="shared" si="1"/>
        <v>600</v>
      </c>
      <c r="R21" s="166">
        <f t="shared" si="3"/>
        <v>50</v>
      </c>
      <c r="S21" s="165">
        <f t="shared" si="2"/>
        <v>-53.703703703703702</v>
      </c>
    </row>
    <row r="22" spans="1:19" x14ac:dyDescent="0.25">
      <c r="A22" s="7">
        <v>16</v>
      </c>
      <c r="B22" s="4" t="s">
        <v>25</v>
      </c>
      <c r="C22" s="158">
        <v>60</v>
      </c>
      <c r="D22" s="8">
        <f t="shared" si="0"/>
        <v>36</v>
      </c>
      <c r="E22" s="169">
        <v>0</v>
      </c>
      <c r="F22" s="169">
        <v>0</v>
      </c>
      <c r="G22" s="169">
        <v>0</v>
      </c>
      <c r="H22" s="169">
        <v>200</v>
      </c>
      <c r="I22" s="169">
        <v>0</v>
      </c>
      <c r="J22" s="169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200</v>
      </c>
      <c r="P22" s="171">
        <v>0</v>
      </c>
      <c r="Q22" s="160">
        <f t="shared" si="1"/>
        <v>400</v>
      </c>
      <c r="R22" s="166">
        <f t="shared" si="3"/>
        <v>33.333333333333336</v>
      </c>
      <c r="S22" s="165">
        <f t="shared" si="2"/>
        <v>-7.4074074074074048</v>
      </c>
    </row>
    <row r="23" spans="1:19" x14ac:dyDescent="0.25">
      <c r="A23" s="7">
        <v>17</v>
      </c>
      <c r="B23" s="4" t="s">
        <v>27</v>
      </c>
      <c r="C23" s="158">
        <v>11.8</v>
      </c>
      <c r="D23" s="8">
        <f t="shared" si="0"/>
        <v>7.08</v>
      </c>
      <c r="E23" s="169">
        <v>0</v>
      </c>
      <c r="F23" s="169">
        <v>33</v>
      </c>
      <c r="G23" s="169">
        <v>0</v>
      </c>
      <c r="H23" s="169">
        <v>0</v>
      </c>
      <c r="I23" s="169">
        <v>4.3</v>
      </c>
      <c r="J23" s="169">
        <v>33</v>
      </c>
      <c r="K23" s="171">
        <v>33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60">
        <f t="shared" si="1"/>
        <v>103.3</v>
      </c>
      <c r="R23" s="166">
        <f t="shared" si="3"/>
        <v>8.6083333333333325</v>
      </c>
      <c r="S23" s="165">
        <f t="shared" si="2"/>
        <v>21.586629001883225</v>
      </c>
    </row>
    <row r="24" spans="1:19" x14ac:dyDescent="0.25">
      <c r="A24" s="7">
        <v>18</v>
      </c>
      <c r="B24" s="4" t="s">
        <v>26</v>
      </c>
      <c r="C24" s="158">
        <v>10</v>
      </c>
      <c r="D24" s="8">
        <f t="shared" si="0"/>
        <v>6</v>
      </c>
      <c r="E24" s="169">
        <v>0</v>
      </c>
      <c r="F24" s="169">
        <v>10</v>
      </c>
      <c r="G24" s="169">
        <v>0</v>
      </c>
      <c r="H24" s="169">
        <v>17</v>
      </c>
      <c r="I24" s="169">
        <v>25</v>
      </c>
      <c r="J24" s="169">
        <v>3.2</v>
      </c>
      <c r="K24" s="171">
        <v>0</v>
      </c>
      <c r="L24" s="171">
        <v>10</v>
      </c>
      <c r="M24" s="171">
        <v>35</v>
      </c>
      <c r="N24" s="171">
        <v>0</v>
      </c>
      <c r="O24" s="171">
        <v>17</v>
      </c>
      <c r="P24" s="171">
        <v>0</v>
      </c>
      <c r="Q24" s="160">
        <f t="shared" si="1"/>
        <v>117.2</v>
      </c>
      <c r="R24" s="179">
        <f t="shared" si="3"/>
        <v>9.7666666666666675</v>
      </c>
      <c r="S24" s="172">
        <f t="shared" si="2"/>
        <v>62.7777777777778</v>
      </c>
    </row>
    <row r="25" spans="1:19" x14ac:dyDescent="0.25">
      <c r="A25" s="7">
        <v>19</v>
      </c>
      <c r="B25" s="4" t="s">
        <v>28</v>
      </c>
      <c r="C25" s="158">
        <v>35</v>
      </c>
      <c r="D25" s="8">
        <f t="shared" si="0"/>
        <v>21</v>
      </c>
      <c r="E25" s="169">
        <v>17</v>
      </c>
      <c r="F25" s="169">
        <v>12</v>
      </c>
      <c r="G25" s="169">
        <v>27</v>
      </c>
      <c r="H25" s="169">
        <v>10</v>
      </c>
      <c r="I25" s="169">
        <v>21</v>
      </c>
      <c r="J25" s="169">
        <v>4</v>
      </c>
      <c r="K25" s="171">
        <v>29</v>
      </c>
      <c r="L25" s="171">
        <v>30</v>
      </c>
      <c r="M25" s="171">
        <v>19</v>
      </c>
      <c r="N25" s="171">
        <v>27</v>
      </c>
      <c r="O25" s="171">
        <v>9</v>
      </c>
      <c r="P25" s="171">
        <v>20</v>
      </c>
      <c r="Q25" s="160">
        <f t="shared" si="1"/>
        <v>225</v>
      </c>
      <c r="R25" s="179">
        <f t="shared" si="3"/>
        <v>18.75</v>
      </c>
      <c r="S25" s="165">
        <f t="shared" si="2"/>
        <v>-10.714285714285708</v>
      </c>
    </row>
    <row r="26" spans="1:19" x14ac:dyDescent="0.25">
      <c r="A26" s="7">
        <v>20</v>
      </c>
      <c r="B26" s="4" t="s">
        <v>29</v>
      </c>
      <c r="C26" s="158">
        <v>18</v>
      </c>
      <c r="D26" s="8">
        <f t="shared" si="0"/>
        <v>10.8</v>
      </c>
      <c r="E26" s="169">
        <v>15.2</v>
      </c>
      <c r="F26" s="169">
        <v>28.1</v>
      </c>
      <c r="G26" s="169">
        <v>29</v>
      </c>
      <c r="H26" s="169">
        <v>32.5</v>
      </c>
      <c r="I26" s="169">
        <v>29.6</v>
      </c>
      <c r="J26" s="169">
        <v>0</v>
      </c>
      <c r="K26" s="171">
        <v>12.5</v>
      </c>
      <c r="L26" s="171">
        <v>10.1</v>
      </c>
      <c r="M26" s="171">
        <v>8.4</v>
      </c>
      <c r="N26" s="171">
        <v>10</v>
      </c>
      <c r="O26" s="171">
        <v>25.8</v>
      </c>
      <c r="P26" s="171">
        <v>0</v>
      </c>
      <c r="Q26" s="160">
        <f t="shared" si="1"/>
        <v>201.20000000000002</v>
      </c>
      <c r="R26" s="179">
        <f t="shared" si="3"/>
        <v>16.766666666666669</v>
      </c>
      <c r="S26" s="165">
        <f t="shared" si="2"/>
        <v>55.24691358024694</v>
      </c>
    </row>
    <row r="27" spans="1:19" x14ac:dyDescent="0.25">
      <c r="A27" s="5">
        <v>21</v>
      </c>
      <c r="B27" s="4" t="s">
        <v>154</v>
      </c>
      <c r="C27" s="158">
        <v>40</v>
      </c>
      <c r="D27" s="8">
        <f t="shared" si="0"/>
        <v>24</v>
      </c>
      <c r="E27" s="169">
        <v>1.4</v>
      </c>
      <c r="F27" s="169">
        <v>81</v>
      </c>
      <c r="G27" s="169">
        <v>6</v>
      </c>
      <c r="H27" s="169">
        <v>6</v>
      </c>
      <c r="I27" s="169">
        <v>13.5</v>
      </c>
      <c r="J27" s="169">
        <v>3.2</v>
      </c>
      <c r="K27" s="171">
        <v>0</v>
      </c>
      <c r="L27" s="171">
        <v>25</v>
      </c>
      <c r="M27" s="171">
        <v>40</v>
      </c>
      <c r="N27" s="171">
        <v>7.4</v>
      </c>
      <c r="O27" s="171">
        <v>11</v>
      </c>
      <c r="P27" s="171">
        <v>0</v>
      </c>
      <c r="Q27" s="160">
        <f t="shared" si="1"/>
        <v>194.50000000000003</v>
      </c>
      <c r="R27" s="166">
        <f t="shared" si="3"/>
        <v>16.208333333333336</v>
      </c>
      <c r="S27" s="165">
        <f t="shared" si="2"/>
        <v>-32.465277777777771</v>
      </c>
    </row>
    <row r="28" spans="1:19" x14ac:dyDescent="0.25">
      <c r="A28" s="5">
        <v>22</v>
      </c>
      <c r="B28" s="4" t="s">
        <v>30</v>
      </c>
      <c r="C28" s="158">
        <v>45</v>
      </c>
      <c r="D28" s="8">
        <f t="shared" si="0"/>
        <v>27</v>
      </c>
      <c r="E28" s="169">
        <v>6.75</v>
      </c>
      <c r="F28" s="169">
        <v>44</v>
      </c>
      <c r="G28" s="169">
        <v>20</v>
      </c>
      <c r="H28" s="169">
        <v>55.5</v>
      </c>
      <c r="I28" s="169">
        <v>20</v>
      </c>
      <c r="J28" s="169">
        <v>28</v>
      </c>
      <c r="K28" s="171">
        <v>32</v>
      </c>
      <c r="L28" s="171">
        <v>35</v>
      </c>
      <c r="M28" s="171">
        <v>40</v>
      </c>
      <c r="N28" s="171">
        <v>15.5</v>
      </c>
      <c r="O28" s="171">
        <v>52</v>
      </c>
      <c r="P28" s="171">
        <v>26</v>
      </c>
      <c r="Q28" s="160">
        <f t="shared" si="1"/>
        <v>374.75</v>
      </c>
      <c r="R28" s="166">
        <f t="shared" si="3"/>
        <v>31.229166666666668</v>
      </c>
      <c r="S28" s="165">
        <f t="shared" si="2"/>
        <v>15.663580246913597</v>
      </c>
    </row>
    <row r="29" spans="1:19" x14ac:dyDescent="0.25">
      <c r="A29" s="5">
        <v>23</v>
      </c>
      <c r="B29" s="4" t="s">
        <v>31</v>
      </c>
      <c r="C29" s="158">
        <v>15</v>
      </c>
      <c r="D29" s="8">
        <f t="shared" si="0"/>
        <v>9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60">
        <f t="shared" si="1"/>
        <v>0</v>
      </c>
      <c r="R29" s="157">
        <f t="shared" si="3"/>
        <v>0</v>
      </c>
      <c r="S29" s="165">
        <f t="shared" si="2"/>
        <v>-100</v>
      </c>
    </row>
    <row r="30" spans="1:19" x14ac:dyDescent="0.25">
      <c r="A30" s="5">
        <v>24</v>
      </c>
      <c r="B30" s="4" t="s">
        <v>35</v>
      </c>
      <c r="C30" s="158">
        <v>0.4</v>
      </c>
      <c r="D30" s="8">
        <f t="shared" si="0"/>
        <v>0.24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71">
        <v>0</v>
      </c>
      <c r="L30" s="171">
        <v>1</v>
      </c>
      <c r="M30" s="171">
        <v>0</v>
      </c>
      <c r="N30" s="171">
        <v>1</v>
      </c>
      <c r="O30" s="171">
        <v>1</v>
      </c>
      <c r="P30" s="171">
        <v>0</v>
      </c>
      <c r="Q30" s="160">
        <f t="shared" si="1"/>
        <v>3</v>
      </c>
      <c r="R30" s="157">
        <f t="shared" si="3"/>
        <v>0.25</v>
      </c>
      <c r="S30" s="165">
        <f t="shared" si="2"/>
        <v>4.1666666666666714</v>
      </c>
    </row>
    <row r="31" spans="1:19" x14ac:dyDescent="0.25">
      <c r="A31" s="155">
        <v>25</v>
      </c>
      <c r="B31" s="155" t="s">
        <v>32</v>
      </c>
      <c r="C31" s="164">
        <v>1.2</v>
      </c>
      <c r="D31" s="8">
        <f t="shared" si="0"/>
        <v>0.72</v>
      </c>
      <c r="E31" s="169">
        <v>0</v>
      </c>
      <c r="F31" s="169">
        <v>4</v>
      </c>
      <c r="G31" s="169">
        <v>0</v>
      </c>
      <c r="H31" s="169">
        <v>4</v>
      </c>
      <c r="I31" s="169">
        <v>0</v>
      </c>
      <c r="J31" s="169">
        <v>4</v>
      </c>
      <c r="K31" s="171">
        <v>4</v>
      </c>
      <c r="L31" s="171">
        <v>0</v>
      </c>
      <c r="M31" s="171">
        <v>0</v>
      </c>
      <c r="N31" s="171">
        <v>0</v>
      </c>
      <c r="O31" s="171">
        <v>0</v>
      </c>
      <c r="P31" s="171">
        <v>4</v>
      </c>
      <c r="Q31" s="160">
        <f t="shared" si="1"/>
        <v>20</v>
      </c>
      <c r="R31" s="166">
        <f t="shared" si="3"/>
        <v>1.6666666666666667</v>
      </c>
      <c r="S31" s="165">
        <f t="shared" si="2"/>
        <v>131.48148148148152</v>
      </c>
    </row>
    <row r="32" spans="1:19" x14ac:dyDescent="0.25">
      <c r="A32" s="155">
        <v>26</v>
      </c>
      <c r="B32" s="155" t="s">
        <v>150</v>
      </c>
      <c r="C32" s="164">
        <v>2</v>
      </c>
      <c r="D32" s="8">
        <f t="shared" si="0"/>
        <v>1.2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60">
        <f t="shared" si="1"/>
        <v>0</v>
      </c>
      <c r="R32" s="166">
        <f t="shared" si="3"/>
        <v>0</v>
      </c>
      <c r="S32" s="165">
        <f t="shared" si="2"/>
        <v>-100</v>
      </c>
    </row>
    <row r="33" spans="1:19" x14ac:dyDescent="0.25">
      <c r="A33" s="155">
        <v>27</v>
      </c>
      <c r="B33" s="155" t="s">
        <v>37</v>
      </c>
      <c r="C33" s="164">
        <v>7</v>
      </c>
      <c r="D33" s="8">
        <f t="shared" si="0"/>
        <v>4.2</v>
      </c>
      <c r="E33" s="169">
        <v>8.6</v>
      </c>
      <c r="F33" s="169">
        <v>6</v>
      </c>
      <c r="G33" s="169">
        <v>12</v>
      </c>
      <c r="H33" s="169">
        <v>7.41</v>
      </c>
      <c r="I33" s="169">
        <v>13.3</v>
      </c>
      <c r="J33" s="169">
        <v>1.6</v>
      </c>
      <c r="K33" s="171">
        <v>7.2</v>
      </c>
      <c r="L33" s="171">
        <v>10.9</v>
      </c>
      <c r="M33" s="171">
        <v>13.3</v>
      </c>
      <c r="N33" s="171">
        <v>11.7</v>
      </c>
      <c r="O33" s="171">
        <v>10.7</v>
      </c>
      <c r="P33" s="171">
        <v>2</v>
      </c>
      <c r="Q33" s="160">
        <f t="shared" si="1"/>
        <v>104.71000000000001</v>
      </c>
      <c r="R33" s="166">
        <f t="shared" si="3"/>
        <v>8.725833333333334</v>
      </c>
      <c r="S33" s="165">
        <f t="shared" si="2"/>
        <v>107.75793650793651</v>
      </c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9">
    <mergeCell ref="S4:S5"/>
    <mergeCell ref="A6:A7"/>
    <mergeCell ref="B2:P2"/>
    <mergeCell ref="J3:N3"/>
    <mergeCell ref="O3:R3"/>
    <mergeCell ref="A4:A5"/>
    <mergeCell ref="B4:B5"/>
    <mergeCell ref="D4:D5"/>
    <mergeCell ref="E4:R4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школьное меню</vt:lpstr>
      <vt:lpstr>ведомость завтрак </vt:lpstr>
      <vt:lpstr>ведомость обед </vt:lpstr>
      <vt:lpstr>ведомость на день 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Владелец</cp:lastModifiedBy>
  <cp:lastPrinted>2015-09-10T11:49:49Z</cp:lastPrinted>
  <dcterms:created xsi:type="dcterms:W3CDTF">2012-04-25T09:18:49Z</dcterms:created>
  <dcterms:modified xsi:type="dcterms:W3CDTF">2015-09-10T11:50:36Z</dcterms:modified>
</cp:coreProperties>
</file>